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7E7B1CB6-ABB8-43D0-9F75-1FEE63CD95D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等級認定検索システム" sheetId="3" r:id="rId1"/>
    <sheet name="認定基準一覧表" sheetId="2" r:id="rId2"/>
  </sheets>
  <definedNames>
    <definedName name="_xlnm.Print_Area" localSheetId="0">等級認定検索システム!$A$1:$W$73</definedName>
    <definedName name="_xlnm.Print_Area" localSheetId="1">認定基準一覧表!$A$1:$L$111</definedName>
    <definedName name="種別＿35">等級認定検索システム!$AA$13:$AA$17</definedName>
    <definedName name="種別＿45">等級認定検索システム!$AA$18:$AA$22</definedName>
    <definedName name="種別＿JOC杯">等級認定検索システム!$AA$54:$AA$61</definedName>
    <definedName name="種別＿シニア">等級認定検索システム!$AA$66:$AA$70</definedName>
    <definedName name="種別＿ｼﾞｬﾊﾟﾝｶｯﾌﾟ">等級認定検索システム!$AA$63:$AA$65</definedName>
    <definedName name="種別＿ｼﾞｭﾆｱ">等級認定検索システム!$AA$62</definedName>
    <definedName name="種別＿一般男女">等級認定検索システム!$AA$3:$AA$12</definedName>
    <definedName name="種別＿高校">等級認定検索システム!$AA$29:$AA$37</definedName>
    <definedName name="種別＿小学">等級認定検索システム!$AA$47:$AA$53</definedName>
    <definedName name="種別＿大学">等級認定検索システム!$AA$23:$AA$28</definedName>
    <definedName name="種別＿中学">等級認定検索システム!$AA$38:$AA$46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3" l="1"/>
  <c r="AN12" i="3" l="1"/>
  <c r="AN11" i="3"/>
  <c r="AN10" i="3"/>
  <c r="AN9" i="3"/>
  <c r="AN8" i="3"/>
  <c r="AN7" i="3"/>
  <c r="AN6" i="3"/>
  <c r="AN5" i="3"/>
  <c r="AN4" i="3"/>
  <c r="AN3" i="3"/>
  <c r="N2" i="3"/>
  <c r="M2" i="3"/>
  <c r="AB3" i="3" l="1"/>
  <c r="F3" i="3" s="1"/>
  <c r="AB4" i="3"/>
  <c r="AB6" i="3"/>
  <c r="AB7" i="3"/>
  <c r="AB8" i="3"/>
  <c r="AB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36" i="3"/>
  <c r="AB37" i="3"/>
  <c r="AB38" i="3"/>
  <c r="AB39" i="3"/>
  <c r="AB40" i="3"/>
  <c r="AB41" i="3"/>
  <c r="AB42" i="3"/>
  <c r="AB43" i="3"/>
  <c r="AB44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8" i="3"/>
  <c r="AB59" i="3"/>
  <c r="AB60" i="3"/>
  <c r="AB61" i="3"/>
  <c r="AB62" i="3"/>
  <c r="AB63" i="3"/>
  <c r="AB64" i="3"/>
  <c r="AB65" i="3"/>
  <c r="AB66" i="3"/>
  <c r="AB67" i="3"/>
  <c r="AB68" i="3"/>
  <c r="AB69" i="3"/>
  <c r="AB70" i="3"/>
  <c r="G3" i="3" l="1"/>
  <c r="K3" i="3"/>
  <c r="I3" i="3"/>
  <c r="O3" i="3" s="1"/>
  <c r="L3" i="3"/>
  <c r="J3" i="3"/>
  <c r="H3" i="3"/>
  <c r="N3" i="3" l="1"/>
  <c r="Q3" i="3"/>
  <c r="M3" i="3"/>
  <c r="R3" i="3"/>
  <c r="P3" i="3"/>
  <c r="S3" i="3" l="1"/>
  <c r="T3" i="3" s="1"/>
  <c r="V3" i="3" l="1"/>
  <c r="U3" i="3"/>
  <c r="W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K2" authorId="0" shapeId="0" xr:uid="{E7619E25-382B-4DED-82BD-51E5B67607CF}">
      <text>
        <r>
          <rPr>
            <b/>
            <sz val="9"/>
            <color indexed="81"/>
            <rFont val="MS P ゴシック"/>
            <family val="3"/>
            <charset val="128"/>
          </rPr>
          <t>認定料を出すために使用してます。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3" authorId="0" shapeId="0" xr:uid="{CACB15F2-BE87-43C7-98B0-B9EC9517B9E8}">
      <text>
        <r>
          <rPr>
            <sz val="9"/>
            <color indexed="81"/>
            <rFont val="MS P ゴシック"/>
            <family val="3"/>
            <charset val="128"/>
          </rPr>
          <t>出場ペア数と関係なく，右のセルから大会に応じた認定基準を出す</t>
        </r>
      </text>
    </comment>
    <comment ref="M3" authorId="0" shapeId="0" xr:uid="{74CF4C56-E1FE-4357-BFC2-3C1310CD6C05}">
      <text>
        <r>
          <rPr>
            <b/>
            <sz val="9"/>
            <color indexed="81"/>
            <rFont val="MS P ゴシック"/>
            <family val="3"/>
            <charset val="128"/>
          </rPr>
          <t>出場ペア数を考えた認定基準を出す。これと結果を比較して認定級を出す</t>
        </r>
      </text>
    </comment>
    <comment ref="E6" authorId="0" shapeId="0" xr:uid="{3088134A-5BC1-4EBC-A335-68070E57E74A}">
      <text>
        <r>
          <rPr>
            <b/>
            <sz val="9"/>
            <color indexed="81"/>
            <rFont val="MS P ゴシック"/>
            <family val="3"/>
            <charset val="128"/>
          </rPr>
          <t>この表で結果D3を
数値にしてE3に戻す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<sst xmlns="http://schemas.openxmlformats.org/spreadsheetml/2006/main" count="542" uniqueCount="177">
  <si>
    <t>Ex</t>
    <phoneticPr fontId="1"/>
  </si>
  <si>
    <t>Sp</t>
    <phoneticPr fontId="1"/>
  </si>
  <si>
    <t>1級</t>
  </si>
  <si>
    <t>1級</t>
    <rPh sb="1" eb="2">
      <t>キュウ</t>
    </rPh>
    <phoneticPr fontId="1"/>
  </si>
  <si>
    <t>2級</t>
  </si>
  <si>
    <t>2級</t>
    <rPh sb="1" eb="2">
      <t>キュウ</t>
    </rPh>
    <phoneticPr fontId="1"/>
  </si>
  <si>
    <t>3級</t>
  </si>
  <si>
    <t>3級</t>
    <rPh sb="1" eb="2">
      <t>キュウ</t>
    </rPh>
    <phoneticPr fontId="1"/>
  </si>
  <si>
    <t>4級</t>
  </si>
  <si>
    <t>4級</t>
    <rPh sb="1" eb="2">
      <t>キュウ</t>
    </rPh>
    <phoneticPr fontId="1"/>
  </si>
  <si>
    <t>種別</t>
    <rPh sb="0" eb="2">
      <t>シュベツ</t>
    </rPh>
    <phoneticPr fontId="1"/>
  </si>
  <si>
    <t>大会名</t>
    <rPh sb="0" eb="2">
      <t>タイカイ</t>
    </rPh>
    <rPh sb="2" eb="3">
      <t>メイ</t>
    </rPh>
    <phoneticPr fontId="1"/>
  </si>
  <si>
    <t>＊大会の権威：参加資格をＳｐ以上とする。</t>
  </si>
  <si>
    <t>出場</t>
  </si>
  <si>
    <t xml:space="preserve"> 全日本選手権大会</t>
  </si>
  <si>
    <t xml:space="preserve"> 全日本社会人選手権大会</t>
  </si>
  <si>
    <t xml:space="preserve"> 全日本シングルス選手権大会</t>
  </si>
  <si>
    <t xml:space="preserve"> 東・西日本選手権大会</t>
  </si>
  <si>
    <t xml:space="preserve"> 各ブロック選手権大会</t>
  </si>
  <si>
    <t xml:space="preserve"> 各支部選手権大会</t>
  </si>
  <si>
    <t xml:space="preserve"> 全日本学生選手権大会</t>
  </si>
  <si>
    <t xml:space="preserve"> 東・西日本学生選手権大会</t>
  </si>
  <si>
    <t xml:space="preserve"> 東・西日本学生シングルス選手権大会</t>
  </si>
  <si>
    <t xml:space="preserve"> 各ブロック学生選手権大会</t>
  </si>
  <si>
    <t xml:space="preserve"> 各ブロック学生シングルス選手権大会</t>
  </si>
  <si>
    <t xml:space="preserve"> 全日本高校選手権大会</t>
  </si>
  <si>
    <t xml:space="preserve"> ハイスクールジャパンカップ（ダブルス）</t>
  </si>
  <si>
    <t xml:space="preserve"> 各ブロック高校選手権大会</t>
  </si>
  <si>
    <t xml:space="preserve"> 全国中学校大会</t>
  </si>
  <si>
    <t xml:space="preserve"> 各ブロック中学校選手権大会</t>
  </si>
  <si>
    <t xml:space="preserve"> 各支部中学校選手権大会</t>
  </si>
  <si>
    <t xml:space="preserve"> 各支部中学校選手権大会（地区予選）</t>
  </si>
  <si>
    <t xml:space="preserve"> 全国小学生大会（５年生の部）</t>
  </si>
  <si>
    <t xml:space="preserve"> 全国小学生大会（４年生以下の部）</t>
  </si>
  <si>
    <t xml:space="preserve"> 全国小学生大会（６年生の部）ｼﾝｸﾞﾙｽ</t>
  </si>
  <si>
    <t xml:space="preserve"> 各支部小学生選手権大会</t>
  </si>
  <si>
    <t xml:space="preserve"> 各支部小学生選手権大会（地区予選）</t>
  </si>
  <si>
    <t xml:space="preserve"> Ｕ－２０シングルス大会</t>
  </si>
  <si>
    <t xml:space="preserve"> Ｕ－１７シングルス大会</t>
  </si>
  <si>
    <t xml:space="preserve"> Ｕ－１４シングルス大会</t>
  </si>
  <si>
    <t>JOC杯</t>
  </si>
  <si>
    <t>ｼﾞｭﾆｱ</t>
  </si>
  <si>
    <t>ｼﾞｬﾊﾟﾝｶｯﾌﾟ</t>
  </si>
  <si>
    <t xml:space="preserve"> 各ブロック選手権大会</t>
    <phoneticPr fontId="1"/>
  </si>
  <si>
    <t xml:space="preserve"> 各ブロックシングルス選手権大会</t>
    <rPh sb="11" eb="14">
      <t>センシュケン</t>
    </rPh>
    <rPh sb="14" eb="16">
      <t>タイカイ</t>
    </rPh>
    <phoneticPr fontId="1"/>
  </si>
  <si>
    <t xml:space="preserve"> 各支部シングルス選手権大会</t>
    <phoneticPr fontId="1"/>
  </si>
  <si>
    <t xml:space="preserve"> 各支部選手権大会</t>
    <phoneticPr fontId="1"/>
  </si>
  <si>
    <t xml:space="preserve"> ハイスクールジャパンカップ（シングルス）</t>
    <phoneticPr fontId="1"/>
  </si>
  <si>
    <t xml:space="preserve"> 各支部中学校シングルス選手権大会</t>
    <phoneticPr fontId="1"/>
  </si>
  <si>
    <t xml:space="preserve"> 各支部小学生シングルス選手権大会</t>
    <rPh sb="1" eb="4">
      <t>カクシブ</t>
    </rPh>
    <rPh sb="4" eb="7">
      <t>ショウガクセイ</t>
    </rPh>
    <rPh sb="12" eb="15">
      <t>センシュケン</t>
    </rPh>
    <rPh sb="15" eb="17">
      <t>タイカイ</t>
    </rPh>
    <phoneticPr fontId="1"/>
  </si>
  <si>
    <t>S-Ex</t>
  </si>
  <si>
    <t>S-Sp</t>
  </si>
  <si>
    <t xml:space="preserve">《 シ ニ ア 関 係 》 </t>
    <phoneticPr fontId="1"/>
  </si>
  <si>
    <t xml:space="preserve"> 全日本ミックス選手権大会</t>
    <phoneticPr fontId="1"/>
  </si>
  <si>
    <t>高校</t>
    <rPh sb="0" eb="2">
      <t>コウコウ</t>
    </rPh>
    <phoneticPr fontId="1"/>
  </si>
  <si>
    <t>中学</t>
    <rPh sb="0" eb="2">
      <t>チュウガク</t>
    </rPh>
    <phoneticPr fontId="1"/>
  </si>
  <si>
    <t xml:space="preserve"> 各支部高校選手権大会</t>
    <rPh sb="9" eb="11">
      <t>タイカイ</t>
    </rPh>
    <phoneticPr fontId="1"/>
  </si>
  <si>
    <t xml:space="preserve"> 各支部高校シングルス選手権大会</t>
    <rPh sb="14" eb="16">
      <t>タイカイ</t>
    </rPh>
    <phoneticPr fontId="1"/>
  </si>
  <si>
    <t>（注）</t>
    <rPh sb="1" eb="2">
      <t>チュウ</t>
    </rPh>
    <phoneticPr fontId="1"/>
  </si>
  <si>
    <t>上記の認定基準は、各大会の出場数が最大認定数（１番右側の数字）の２倍以上の場合のみ適用される。</t>
    <rPh sb="0" eb="2">
      <t>ジョウキ</t>
    </rPh>
    <rPh sb="3" eb="5">
      <t>ニンテイ</t>
    </rPh>
    <rPh sb="5" eb="7">
      <t>キジュン</t>
    </rPh>
    <rPh sb="9" eb="12">
      <t>カクタイカイ</t>
    </rPh>
    <rPh sb="13" eb="15">
      <t>シュツジョウ</t>
    </rPh>
    <rPh sb="15" eb="16">
      <t>スウ</t>
    </rPh>
    <rPh sb="17" eb="19">
      <t>サイダイ</t>
    </rPh>
    <rPh sb="19" eb="21">
      <t>ニンテイ</t>
    </rPh>
    <rPh sb="21" eb="22">
      <t>スウ</t>
    </rPh>
    <rPh sb="24" eb="25">
      <t>バン</t>
    </rPh>
    <rPh sb="25" eb="27">
      <t>ミギガワ</t>
    </rPh>
    <rPh sb="28" eb="30">
      <t>スウジ</t>
    </rPh>
    <rPh sb="33" eb="34">
      <t>バイ</t>
    </rPh>
    <rPh sb="34" eb="36">
      <t>イジョウ</t>
    </rPh>
    <rPh sb="37" eb="39">
      <t>バアイ</t>
    </rPh>
    <rPh sb="41" eb="43">
      <t>テキヨウ</t>
    </rPh>
    <phoneticPr fontId="1"/>
  </si>
  <si>
    <t>各支部における選手権と同等レベルの大会は、選手権大会の認定基準により認定できる。</t>
    <rPh sb="0" eb="3">
      <t>カクシブ</t>
    </rPh>
    <rPh sb="7" eb="10">
      <t>センシュケン</t>
    </rPh>
    <rPh sb="11" eb="13">
      <t>ドウトウ</t>
    </rPh>
    <rPh sb="17" eb="19">
      <t>タイカイ</t>
    </rPh>
    <rPh sb="21" eb="26">
      <t>センシュケンタイカイ</t>
    </rPh>
    <rPh sb="27" eb="29">
      <t>ニンテイ</t>
    </rPh>
    <rPh sb="29" eb="31">
      <t>キジュン</t>
    </rPh>
    <rPh sb="34" eb="36">
      <t>ニンテイ</t>
    </rPh>
    <phoneticPr fontId="1"/>
  </si>
  <si>
    <t xml:space="preserve"> 各支部中学校新人戦大会（地区予選）</t>
    <rPh sb="10" eb="12">
      <t>タイカイ</t>
    </rPh>
    <phoneticPr fontId="1"/>
  </si>
  <si>
    <t>改訂（案）</t>
    <rPh sb="0" eb="2">
      <t>カイテイ</t>
    </rPh>
    <rPh sb="3" eb="4">
      <t>アン</t>
    </rPh>
    <phoneticPr fontId="1"/>
  </si>
  <si>
    <t xml:space="preserve"> 各支部小学生選手権大会（地区予選）</t>
    <phoneticPr fontId="1"/>
  </si>
  <si>
    <t>一般男女</t>
    <rPh sb="0" eb="4">
      <t>イッパンダンジョ</t>
    </rPh>
    <phoneticPr fontId="1"/>
  </si>
  <si>
    <t>大学</t>
    <rPh sb="0" eb="2">
      <t>ダイガク</t>
    </rPh>
    <phoneticPr fontId="1"/>
  </si>
  <si>
    <t>小学</t>
    <rPh sb="0" eb="2">
      <t>ショウガク</t>
    </rPh>
    <phoneticPr fontId="1"/>
  </si>
  <si>
    <t>シニア</t>
    <phoneticPr fontId="1"/>
  </si>
  <si>
    <t>（特記）</t>
    <rPh sb="1" eb="3">
      <t>トッキ</t>
    </rPh>
    <phoneticPr fontId="1"/>
  </si>
  <si>
    <t>出場数が最大認定数（１番右側の数字）の等倍以上で２倍に満たない場合は、全ての認定数を１／２とする。</t>
    <rPh sb="0" eb="2">
      <t>シュツジョウ</t>
    </rPh>
    <rPh sb="2" eb="3">
      <t>スウ</t>
    </rPh>
    <rPh sb="4" eb="6">
      <t>サイダイ</t>
    </rPh>
    <rPh sb="6" eb="8">
      <t>ニンテイ</t>
    </rPh>
    <rPh sb="8" eb="9">
      <t>スウ</t>
    </rPh>
    <rPh sb="11" eb="12">
      <t>バン</t>
    </rPh>
    <rPh sb="12" eb="14">
      <t>ミギガワ</t>
    </rPh>
    <rPh sb="15" eb="17">
      <t>スウジ</t>
    </rPh>
    <rPh sb="19" eb="20">
      <t>トウ</t>
    </rPh>
    <rPh sb="20" eb="21">
      <t>バイ</t>
    </rPh>
    <rPh sb="21" eb="23">
      <t>イジョウ</t>
    </rPh>
    <rPh sb="25" eb="26">
      <t>バイ</t>
    </rPh>
    <rPh sb="27" eb="28">
      <t>ミ</t>
    </rPh>
    <rPh sb="31" eb="33">
      <t>バアイ</t>
    </rPh>
    <rPh sb="35" eb="36">
      <t>スベ</t>
    </rPh>
    <rPh sb="38" eb="40">
      <t>ニンテイ</t>
    </rPh>
    <rPh sb="40" eb="41">
      <t>スウ</t>
    </rPh>
    <phoneticPr fontId="1"/>
  </si>
  <si>
    <t>出場数が最大認定数（１番右側の数字）の１／２に満たない場合１／２以上で等倍に満たない場合は、全ての認定数を１／４とする。</t>
    <rPh sb="0" eb="2">
      <t>シュツジョウ</t>
    </rPh>
    <rPh sb="2" eb="3">
      <t>スウ</t>
    </rPh>
    <rPh sb="4" eb="6">
      <t>サイダイ</t>
    </rPh>
    <rPh sb="6" eb="8">
      <t>ニンテイ</t>
    </rPh>
    <rPh sb="8" eb="9">
      <t>スウ</t>
    </rPh>
    <rPh sb="11" eb="12">
      <t>バン</t>
    </rPh>
    <rPh sb="12" eb="14">
      <t>ミギガワ</t>
    </rPh>
    <rPh sb="15" eb="17">
      <t>スウジ</t>
    </rPh>
    <rPh sb="23" eb="24">
      <t>ミ</t>
    </rPh>
    <rPh sb="27" eb="29">
      <t>バアイ</t>
    </rPh>
    <rPh sb="32" eb="34">
      <t>イジョウ</t>
    </rPh>
    <rPh sb="35" eb="36">
      <t>トウ</t>
    </rPh>
    <rPh sb="36" eb="37">
      <t>バイ</t>
    </rPh>
    <rPh sb="46" eb="47">
      <t>スベ</t>
    </rPh>
    <rPh sb="49" eb="51">
      <t>ニンテイ</t>
    </rPh>
    <rPh sb="51" eb="52">
      <t>スウ</t>
    </rPh>
    <phoneticPr fontId="1"/>
  </si>
  <si>
    <t>出場数が１５ペア（名）以内の大会には、４級を除き適用しない。４級は出場数に係わらず認定できる。</t>
    <rPh sb="0" eb="2">
      <t>シュツジョウ</t>
    </rPh>
    <rPh sb="2" eb="3">
      <t>スウ</t>
    </rPh>
    <rPh sb="9" eb="10">
      <t>メイ</t>
    </rPh>
    <rPh sb="11" eb="13">
      <t>イナイ</t>
    </rPh>
    <rPh sb="14" eb="16">
      <t>タイカイ</t>
    </rPh>
    <rPh sb="20" eb="21">
      <t>キュウ</t>
    </rPh>
    <rPh sb="22" eb="23">
      <t>ノゾ</t>
    </rPh>
    <rPh sb="24" eb="26">
      <t>テキヨウ</t>
    </rPh>
    <rPh sb="31" eb="32">
      <t>キュウ</t>
    </rPh>
    <rPh sb="33" eb="35">
      <t>シュツジョウ</t>
    </rPh>
    <rPh sb="35" eb="36">
      <t>スウ</t>
    </rPh>
    <rPh sb="37" eb="38">
      <t>カカ</t>
    </rPh>
    <rPh sb="41" eb="43">
      <t>ニンテイ</t>
    </rPh>
    <phoneticPr fontId="1"/>
  </si>
  <si>
    <t>ー</t>
    <phoneticPr fontId="1"/>
  </si>
  <si>
    <t>（一般男女での例）</t>
    <rPh sb="1" eb="3">
      <t>イッパン</t>
    </rPh>
    <rPh sb="3" eb="5">
      <t>ダンジョ</t>
    </rPh>
    <rPh sb="7" eb="8">
      <t>レイ</t>
    </rPh>
    <phoneticPr fontId="1"/>
  </si>
  <si>
    <t>①参加ペア（選手）数　６４以上</t>
    <rPh sb="1" eb="3">
      <t>サンカ</t>
    </rPh>
    <rPh sb="6" eb="8">
      <t>センシュ</t>
    </rPh>
    <rPh sb="9" eb="10">
      <t>スウ</t>
    </rPh>
    <rPh sb="13" eb="15">
      <t>イジョウ</t>
    </rPh>
    <phoneticPr fontId="1"/>
  </si>
  <si>
    <t>ベスト４</t>
    <phoneticPr fontId="1"/>
  </si>
  <si>
    <t>ベスト8</t>
    <phoneticPr fontId="1"/>
  </si>
  <si>
    <t>ベスト３２</t>
    <phoneticPr fontId="1"/>
  </si>
  <si>
    <t>２位</t>
    <rPh sb="1" eb="2">
      <t>イ</t>
    </rPh>
    <phoneticPr fontId="1"/>
  </si>
  <si>
    <t>ベスト１６</t>
    <phoneticPr fontId="1"/>
  </si>
  <si>
    <t>②参加ペア（選手）数　３２～６３</t>
    <rPh sb="1" eb="3">
      <t>サンカ</t>
    </rPh>
    <rPh sb="6" eb="8">
      <t>センシュ</t>
    </rPh>
    <rPh sb="9" eb="10">
      <t>スウ</t>
    </rPh>
    <phoneticPr fontId="1"/>
  </si>
  <si>
    <t>③参加ペア（選手）数　１６～３１</t>
    <rPh sb="1" eb="3">
      <t>サンカ</t>
    </rPh>
    <rPh sb="6" eb="8">
      <t>センシュ</t>
    </rPh>
    <rPh sb="9" eb="10">
      <t>スウ</t>
    </rPh>
    <phoneticPr fontId="1"/>
  </si>
  <si>
    <t>優勝</t>
    <rPh sb="0" eb="2">
      <t>ユウショウ</t>
    </rPh>
    <phoneticPr fontId="1"/>
  </si>
  <si>
    <t>ベスト８</t>
    <phoneticPr fontId="1"/>
  </si>
  <si>
    <t>④参加ペア（選手）数　１５以下</t>
    <rPh sb="1" eb="3">
      <t>サンカ</t>
    </rPh>
    <rPh sb="6" eb="8">
      <t>センシュ</t>
    </rPh>
    <rPh sb="9" eb="10">
      <t>スウ</t>
    </rPh>
    <rPh sb="13" eb="15">
      <t>イカ</t>
    </rPh>
    <phoneticPr fontId="1"/>
  </si>
  <si>
    <t>Ex</t>
  </si>
  <si>
    <t>Sp</t>
  </si>
  <si>
    <t xml:space="preserve"> 全日本ミックス選手権大会</t>
  </si>
  <si>
    <t xml:space="preserve"> 各支部シングルス選手権大会</t>
  </si>
  <si>
    <t xml:space="preserve"> ハイスクールジャパンカップ（シングルス）</t>
  </si>
  <si>
    <t xml:space="preserve"> 各支部中学校シングルス選手権大会</t>
  </si>
  <si>
    <t>最大認定数</t>
  </si>
  <si>
    <t>最大認定数</t>
    <rPh sb="0" eb="2">
      <t>サイダイ</t>
    </rPh>
    <rPh sb="2" eb="4">
      <t>ニンテイ</t>
    </rPh>
    <rPh sb="4" eb="5">
      <t>スウ</t>
    </rPh>
    <phoneticPr fontId="1"/>
  </si>
  <si>
    <t>リスト</t>
    <phoneticPr fontId="1"/>
  </si>
  <si>
    <t>検索名</t>
    <rPh sb="0" eb="2">
      <t>ケンサク</t>
    </rPh>
    <rPh sb="2" eb="3">
      <t>メイ</t>
    </rPh>
    <phoneticPr fontId="1"/>
  </si>
  <si>
    <t>種別＿一般男女</t>
  </si>
  <si>
    <t>種別＿一般男女</t>
    <rPh sb="0" eb="2">
      <t>シュベツ</t>
    </rPh>
    <rPh sb="3" eb="5">
      <t>イッパン</t>
    </rPh>
    <rPh sb="5" eb="7">
      <t>ダンジョ</t>
    </rPh>
    <phoneticPr fontId="1"/>
  </si>
  <si>
    <t>種別＿35</t>
  </si>
  <si>
    <t>種別＿45</t>
  </si>
  <si>
    <t>種別＿大学</t>
  </si>
  <si>
    <t>種別＿高校</t>
  </si>
  <si>
    <t>種別＿中学</t>
  </si>
  <si>
    <t>種別＿35</t>
    <phoneticPr fontId="1"/>
  </si>
  <si>
    <t>種別＿45</t>
    <phoneticPr fontId="1"/>
  </si>
  <si>
    <t>種別＿大学</t>
    <rPh sb="3" eb="5">
      <t>ダイガク</t>
    </rPh>
    <phoneticPr fontId="1"/>
  </si>
  <si>
    <t>種別＿高校</t>
    <rPh sb="3" eb="5">
      <t>コウコウ</t>
    </rPh>
    <phoneticPr fontId="1"/>
  </si>
  <si>
    <t>種別＿中学</t>
    <rPh sb="3" eb="5">
      <t>チュウガク</t>
    </rPh>
    <phoneticPr fontId="1"/>
  </si>
  <si>
    <t>種別＿小学</t>
  </si>
  <si>
    <t>種別＿小学</t>
    <rPh sb="3" eb="5">
      <t>ショウガク</t>
    </rPh>
    <phoneticPr fontId="1"/>
  </si>
  <si>
    <t>種別＿JOC杯</t>
  </si>
  <si>
    <t>種別＿JOC杯</t>
    <rPh sb="6" eb="7">
      <t>ハイ</t>
    </rPh>
    <phoneticPr fontId="1"/>
  </si>
  <si>
    <t>種別＿ｼﾞｭﾆｱ</t>
    <phoneticPr fontId="1"/>
  </si>
  <si>
    <t>種別＿シニア</t>
  </si>
  <si>
    <t>種別＿シニア</t>
    <phoneticPr fontId="1"/>
  </si>
  <si>
    <t>種別＿ｼﾞｬﾊﾟﾝｶｯﾌﾟ</t>
  </si>
  <si>
    <t>種別＿ｼﾞｬﾊﾟﾝｶｯﾌﾟ</t>
    <phoneticPr fontId="1"/>
  </si>
  <si>
    <t xml:space="preserve"> 東・西日本選手権大会</t>
    <phoneticPr fontId="1"/>
  </si>
  <si>
    <t>種別＿一般男女</t>
    <phoneticPr fontId="1"/>
  </si>
  <si>
    <t xml:space="preserve"> 全日本選手権大会</t>
    <phoneticPr fontId="1"/>
  </si>
  <si>
    <t>種別＿高校</t>
    <phoneticPr fontId="1"/>
  </si>
  <si>
    <t>種別＿中学</t>
    <phoneticPr fontId="1"/>
  </si>
  <si>
    <t>種別＿小学</t>
    <phoneticPr fontId="1"/>
  </si>
  <si>
    <t>種別＿JOC杯</t>
    <phoneticPr fontId="1"/>
  </si>
  <si>
    <t>結果</t>
    <rPh sb="0" eb="2">
      <t>ケッカ</t>
    </rPh>
    <phoneticPr fontId="1"/>
  </si>
  <si>
    <t>認定級</t>
    <phoneticPr fontId="1"/>
  </si>
  <si>
    <t>認定級（15ペア以内でも適用してしまう）</t>
    <rPh sb="0" eb="2">
      <t>ニンテイ</t>
    </rPh>
    <rPh sb="2" eb="3">
      <t>キュウ</t>
    </rPh>
    <rPh sb="8" eb="10">
      <t>イナイ</t>
    </rPh>
    <rPh sb="12" eb="14">
      <t>テキヨウ</t>
    </rPh>
    <phoneticPr fontId="1"/>
  </si>
  <si>
    <t>種別＿ｼﾞｭﾆｱ</t>
  </si>
  <si>
    <t>以下から選んでください。</t>
    <rPh sb="0" eb="2">
      <t>イカ</t>
    </rPh>
    <rPh sb="4" eb="5">
      <t>エラ</t>
    </rPh>
    <phoneticPr fontId="1"/>
  </si>
  <si>
    <t>以下から選んでください。</t>
    <phoneticPr fontId="1"/>
  </si>
  <si>
    <t>大会実績に基づく認定基準</t>
    <rPh sb="0" eb="2">
      <t>タイカイ</t>
    </rPh>
    <rPh sb="2" eb="4">
      <t>ジッセキ</t>
    </rPh>
    <rPh sb="5" eb="6">
      <t>モト</t>
    </rPh>
    <rPh sb="8" eb="10">
      <t>ニンテイ</t>
    </rPh>
    <rPh sb="10" eb="12">
      <t>キジュン</t>
    </rPh>
    <phoneticPr fontId="1"/>
  </si>
  <si>
    <t xml:space="preserve"> 全日本学生シングルス選手権大会</t>
    <rPh sb="14" eb="16">
      <t>タイカイ</t>
    </rPh>
    <phoneticPr fontId="1"/>
  </si>
  <si>
    <t xml:space="preserve"> 各支部高校選手権大会地区予選</t>
    <rPh sb="9" eb="11">
      <t>タイカイ</t>
    </rPh>
    <phoneticPr fontId="1"/>
  </si>
  <si>
    <t xml:space="preserve"> 各支部高校新人戦大会</t>
    <rPh sb="9" eb="11">
      <t>タイカイ</t>
    </rPh>
    <phoneticPr fontId="1"/>
  </si>
  <si>
    <t xml:space="preserve"> 各支部高校新人戦大会地区予選</t>
    <rPh sb="9" eb="11">
      <t>タイカイ</t>
    </rPh>
    <phoneticPr fontId="1"/>
  </si>
  <si>
    <t xml:space="preserve"> 都道府県対抗全日本中学生大会（ダブルス）</t>
    <rPh sb="13" eb="15">
      <t>タイカイ</t>
    </rPh>
    <phoneticPr fontId="1"/>
  </si>
  <si>
    <t xml:space="preserve"> 都道府県対抗全日本中学生大会（シングルス）</t>
    <rPh sb="13" eb="15">
      <t>タイカイ</t>
    </rPh>
    <phoneticPr fontId="1"/>
  </si>
  <si>
    <t xml:space="preserve"> 各支部中学校新人戦大会</t>
    <rPh sb="10" eb="12">
      <t>タイカイ</t>
    </rPh>
    <phoneticPr fontId="1"/>
  </si>
  <si>
    <t xml:space="preserve"> 全日本小学生選手権大会</t>
    <rPh sb="10" eb="12">
      <t>タイカイ</t>
    </rPh>
    <phoneticPr fontId="1"/>
  </si>
  <si>
    <t xml:space="preserve"> Ｕ－２０ダブルス大会</t>
    <rPh sb="9" eb="11">
      <t>タイカイ</t>
    </rPh>
    <phoneticPr fontId="1"/>
  </si>
  <si>
    <t xml:space="preserve"> Ｕ－１７ダブルス大会</t>
    <rPh sb="9" eb="11">
      <t>タイカイ</t>
    </rPh>
    <phoneticPr fontId="1"/>
  </si>
  <si>
    <t xml:space="preserve"> Ｕ－１４ダブルス大会</t>
    <rPh sb="9" eb="11">
      <t>タイカイ</t>
    </rPh>
    <phoneticPr fontId="1"/>
  </si>
  <si>
    <t xml:space="preserve"> Ｕ－２０シングルス大会</t>
    <rPh sb="10" eb="12">
      <t>タイカイ</t>
    </rPh>
    <phoneticPr fontId="1"/>
  </si>
  <si>
    <t xml:space="preserve"> Ｕ－１７シングルス大会</t>
    <rPh sb="10" eb="12">
      <t>タイカイ</t>
    </rPh>
    <phoneticPr fontId="1"/>
  </si>
  <si>
    <t xml:space="preserve"> Ｕ－１４シングルス大会</t>
    <rPh sb="10" eb="12">
      <t>タイカイ</t>
    </rPh>
    <phoneticPr fontId="1"/>
  </si>
  <si>
    <t xml:space="preserve"> 全日本シニア選手権大会</t>
    <rPh sb="10" eb="12">
      <t>タイカイ</t>
    </rPh>
    <phoneticPr fontId="1"/>
  </si>
  <si>
    <t xml:space="preserve"> 東・西日本シニア選手権大会</t>
    <rPh sb="12" eb="14">
      <t>タイカイ</t>
    </rPh>
    <phoneticPr fontId="1"/>
  </si>
  <si>
    <t xml:space="preserve"> 各ブロック・シニア選手権大会</t>
    <rPh sb="13" eb="15">
      <t>タイカイ</t>
    </rPh>
    <phoneticPr fontId="1"/>
  </si>
  <si>
    <t xml:space="preserve"> 各支部シニア選手権大会</t>
    <rPh sb="10" eb="12">
      <t>タイカイ</t>
    </rPh>
    <phoneticPr fontId="1"/>
  </si>
  <si>
    <t>各都道府県が指定した全日本選手権大会予選会（兼ねる大会も含む）においてのみ、参加数に関わらず各枠内の権利を得た選手にSp認定が適用される。
ただし、該当大会にSp以上の資格をもった選手が出場枠数以上参加していること。</t>
    <rPh sb="0" eb="1">
      <t>カク</t>
    </rPh>
    <rPh sb="1" eb="5">
      <t>トドウフケン</t>
    </rPh>
    <rPh sb="6" eb="8">
      <t>シテイ</t>
    </rPh>
    <rPh sb="10" eb="18">
      <t>ゼンニホンセンシュケンタイカイ</t>
    </rPh>
    <rPh sb="18" eb="21">
      <t>ヨセンカイ</t>
    </rPh>
    <rPh sb="22" eb="23">
      <t>カ</t>
    </rPh>
    <rPh sb="25" eb="27">
      <t>タイカイ</t>
    </rPh>
    <rPh sb="28" eb="29">
      <t>フク</t>
    </rPh>
    <rPh sb="42" eb="43">
      <t>カカ</t>
    </rPh>
    <rPh sb="46" eb="47">
      <t>カク</t>
    </rPh>
    <rPh sb="47" eb="49">
      <t>ワクナイ</t>
    </rPh>
    <rPh sb="50" eb="51">
      <t>エ</t>
    </rPh>
    <rPh sb="52" eb="54">
      <t>センシュ</t>
    </rPh>
    <rPh sb="57" eb="59">
      <t>ニンテイ</t>
    </rPh>
    <rPh sb="71" eb="73">
      <t>ガイトウ</t>
    </rPh>
    <rPh sb="73" eb="75">
      <t>タイカイ</t>
    </rPh>
    <rPh sb="78" eb="80">
      <t>イジョウ</t>
    </rPh>
    <rPh sb="81" eb="83">
      <t>シカク</t>
    </rPh>
    <rPh sb="87" eb="89">
      <t>センシュ</t>
    </rPh>
    <rPh sb="90" eb="92">
      <t>シュツジョウ</t>
    </rPh>
    <rPh sb="92" eb="93">
      <t>ワク</t>
    </rPh>
    <rPh sb="93" eb="94">
      <t>スウ</t>
    </rPh>
    <rPh sb="94" eb="96">
      <t>イジョウ</t>
    </rPh>
    <rPh sb="96" eb="98">
      <t>サンカ</t>
    </rPh>
    <phoneticPr fontId="1"/>
  </si>
  <si>
    <r>
      <rPr>
        <sz val="24"/>
        <color theme="1"/>
        <rFont val="HGP創英角ｺﾞｼｯｸUB"/>
        <family val="3"/>
        <charset val="128"/>
      </rPr>
      <t>等級認定検索システム</t>
    </r>
    <r>
      <rPr>
        <sz val="14"/>
        <color theme="1"/>
        <rFont val="ＭＳ Ｐゴシック"/>
        <family val="2"/>
        <scheme val="minor"/>
      </rPr>
      <t xml:space="preserve">
※白いセルに，種別⇒大会名⇒出場ペア数⇒結果順に入力してください。</t>
    </r>
    <rPh sb="0" eb="2">
      <t>トウキュウ</t>
    </rPh>
    <rPh sb="2" eb="4">
      <t>ニンテイ</t>
    </rPh>
    <rPh sb="4" eb="6">
      <t>ケンサク</t>
    </rPh>
    <rPh sb="13" eb="14">
      <t>シロ</t>
    </rPh>
    <rPh sb="19" eb="21">
      <t>シュベツ</t>
    </rPh>
    <rPh sb="22" eb="24">
      <t>タイカイ</t>
    </rPh>
    <rPh sb="24" eb="25">
      <t>メイ</t>
    </rPh>
    <rPh sb="26" eb="28">
      <t>シュツジョウ</t>
    </rPh>
    <rPh sb="30" eb="31">
      <t>スウ</t>
    </rPh>
    <rPh sb="32" eb="34">
      <t>ケッカ</t>
    </rPh>
    <rPh sb="34" eb="35">
      <t>ジュン</t>
    </rPh>
    <rPh sb="36" eb="38">
      <t>ニュウリョク</t>
    </rPh>
    <phoneticPr fontId="1"/>
  </si>
  <si>
    <t xml:space="preserve"> 各ブロック選手権大会</t>
    <phoneticPr fontId="1"/>
  </si>
  <si>
    <t>※数式の内容です。変更する場合は参考にしてください。
A3の種別とB3の大会名からVLOOKUPでX列～AE列を検索し，E3～K3に出場ペア数が十分に多い場合の認定基準を出しています。
C3の出場ペア数と最大認定数の数をくらべて，L３～Q3に，注2・注3に基づく認定基準を出しています。
D3の結果とL３～Q3をIF関数でくらべ，R3に認定級を出しています。
出場ペア数が15ペア以内の場合は4級以外が該当なしと表示するようにして，S3に認定級を出しています</t>
    <rPh sb="1" eb="3">
      <t>スウシキ</t>
    </rPh>
    <rPh sb="4" eb="6">
      <t>ナイヨウ</t>
    </rPh>
    <rPh sb="9" eb="11">
      <t>ヘンコウ</t>
    </rPh>
    <rPh sb="13" eb="15">
      <t>バアイ</t>
    </rPh>
    <rPh sb="16" eb="18">
      <t>サンコウ</t>
    </rPh>
    <rPh sb="30" eb="32">
      <t>シュベツ</t>
    </rPh>
    <rPh sb="36" eb="38">
      <t>タイカイ</t>
    </rPh>
    <rPh sb="38" eb="39">
      <t>メイ</t>
    </rPh>
    <rPh sb="50" eb="51">
      <t>レツ</t>
    </rPh>
    <rPh sb="54" eb="55">
      <t>レツ</t>
    </rPh>
    <rPh sb="56" eb="58">
      <t>ケンサク</t>
    </rPh>
    <rPh sb="66" eb="68">
      <t>シュツジョウ</t>
    </rPh>
    <rPh sb="70" eb="71">
      <t>スウ</t>
    </rPh>
    <rPh sb="72" eb="74">
      <t>ジュウブン</t>
    </rPh>
    <rPh sb="75" eb="76">
      <t>オオ</t>
    </rPh>
    <rPh sb="77" eb="79">
      <t>バアイ</t>
    </rPh>
    <rPh sb="80" eb="82">
      <t>ニンテイ</t>
    </rPh>
    <rPh sb="82" eb="84">
      <t>キジュン</t>
    </rPh>
    <rPh sb="85" eb="86">
      <t>ダ</t>
    </rPh>
    <rPh sb="96" eb="98">
      <t>シュツジョウ</t>
    </rPh>
    <rPh sb="100" eb="101">
      <t>スウ</t>
    </rPh>
    <rPh sb="102" eb="104">
      <t>サイダイ</t>
    </rPh>
    <rPh sb="104" eb="106">
      <t>ニンテイ</t>
    </rPh>
    <rPh sb="106" eb="107">
      <t>スウ</t>
    </rPh>
    <rPh sb="108" eb="109">
      <t>カズ</t>
    </rPh>
    <rPh sb="122" eb="123">
      <t>チュウ</t>
    </rPh>
    <rPh sb="125" eb="126">
      <t>チュウ</t>
    </rPh>
    <rPh sb="128" eb="129">
      <t>モト</t>
    </rPh>
    <rPh sb="131" eb="133">
      <t>ニンテイ</t>
    </rPh>
    <rPh sb="133" eb="135">
      <t>キジュン</t>
    </rPh>
    <rPh sb="136" eb="137">
      <t>ダ</t>
    </rPh>
    <rPh sb="147" eb="149">
      <t>ケッカ</t>
    </rPh>
    <rPh sb="158" eb="160">
      <t>カンスウ</t>
    </rPh>
    <rPh sb="168" eb="170">
      <t>ニンテイ</t>
    </rPh>
    <rPh sb="170" eb="171">
      <t>キュウ</t>
    </rPh>
    <rPh sb="172" eb="173">
      <t>ダ</t>
    </rPh>
    <rPh sb="180" eb="182">
      <t>シュツジョウ</t>
    </rPh>
    <rPh sb="184" eb="185">
      <t>スウ</t>
    </rPh>
    <rPh sb="190" eb="192">
      <t>イナイ</t>
    </rPh>
    <rPh sb="193" eb="195">
      <t>バアイ</t>
    </rPh>
    <rPh sb="197" eb="198">
      <t>キュウ</t>
    </rPh>
    <rPh sb="198" eb="200">
      <t>イガイ</t>
    </rPh>
    <rPh sb="201" eb="203">
      <t>ガイトウ</t>
    </rPh>
    <rPh sb="206" eb="208">
      <t>ヒョウジ</t>
    </rPh>
    <rPh sb="219" eb="221">
      <t>ニンテイ</t>
    </rPh>
    <rPh sb="221" eb="222">
      <t>キュウ</t>
    </rPh>
    <rPh sb="223" eb="224">
      <t>ダ</t>
    </rPh>
    <phoneticPr fontId="1"/>
  </si>
  <si>
    <t>認定料（合計）</t>
    <rPh sb="2" eb="3">
      <t>リョウ</t>
    </rPh>
    <rPh sb="4" eb="6">
      <t>ゴウケイ</t>
    </rPh>
    <phoneticPr fontId="1"/>
  </si>
  <si>
    <t>認定料（日本連盟）</t>
    <rPh sb="2" eb="3">
      <t>リョウ</t>
    </rPh>
    <rPh sb="4" eb="6">
      <t>ニホン</t>
    </rPh>
    <rPh sb="6" eb="8">
      <t>レンメイ</t>
    </rPh>
    <phoneticPr fontId="1"/>
  </si>
  <si>
    <t>認定料（支部）</t>
    <rPh sb="2" eb="3">
      <t>リョウ</t>
    </rPh>
    <rPh sb="4" eb="6">
      <t>シブ</t>
    </rPh>
    <phoneticPr fontId="1"/>
  </si>
  <si>
    <t>名誉指導員</t>
    <rPh sb="0" eb="2">
      <t>メイヨ</t>
    </rPh>
    <rPh sb="2" eb="5">
      <t>シドウイン</t>
    </rPh>
    <phoneticPr fontId="1"/>
  </si>
  <si>
    <t>技術等級</t>
    <rPh sb="0" eb="2">
      <t>ギジュツ</t>
    </rPh>
    <rPh sb="2" eb="4">
      <t>トウキュウ</t>
    </rPh>
    <phoneticPr fontId="1"/>
  </si>
  <si>
    <t>Master</t>
    <phoneticPr fontId="1"/>
  </si>
  <si>
    <t>該当なし</t>
    <rPh sb="0" eb="2">
      <t>ガイトウ</t>
    </rPh>
    <phoneticPr fontId="1"/>
  </si>
  <si>
    <t>‐</t>
    <phoneticPr fontId="1"/>
  </si>
  <si>
    <t>以下から選んでください。</t>
  </si>
  <si>
    <t>優勝</t>
    <rPh sb="0" eb="2">
      <t>ユウショウ</t>
    </rPh>
    <phoneticPr fontId="1"/>
  </si>
  <si>
    <t>準優勝</t>
    <rPh sb="0" eb="3">
      <t>ジュンユウショウ</t>
    </rPh>
    <phoneticPr fontId="1"/>
  </si>
  <si>
    <t>ベスト４</t>
  </si>
  <si>
    <t>ベスト４</t>
    <phoneticPr fontId="1"/>
  </si>
  <si>
    <t>ベスト８</t>
  </si>
  <si>
    <t>ベスト８</t>
    <phoneticPr fontId="1"/>
  </si>
  <si>
    <t>ベスト１６</t>
  </si>
  <si>
    <t>ベスト１６</t>
    <phoneticPr fontId="1"/>
  </si>
  <si>
    <t>ベスト３２</t>
  </si>
  <si>
    <t>ベスト３２</t>
    <phoneticPr fontId="1"/>
  </si>
  <si>
    <t>ベスト６４</t>
  </si>
  <si>
    <t>ベスト６４</t>
    <phoneticPr fontId="1"/>
  </si>
  <si>
    <t>結果（数字）</t>
    <rPh sb="0" eb="2">
      <t>ケッカ</t>
    </rPh>
    <rPh sb="3" eb="5">
      <t>スウジ</t>
    </rPh>
    <phoneticPr fontId="1"/>
  </si>
  <si>
    <t>出場</t>
    <rPh sb="0" eb="2">
      <t>シュツジョウ</t>
    </rPh>
    <phoneticPr fontId="1"/>
  </si>
  <si>
    <t>←64以上の数値なら何でもよい</t>
    <rPh sb="3" eb="5">
      <t>イジョウ</t>
    </rPh>
    <rPh sb="6" eb="8">
      <t>スウチ</t>
    </rPh>
    <rPh sb="10" eb="11">
      <t>ナニ</t>
    </rPh>
    <phoneticPr fontId="1"/>
  </si>
  <si>
    <r>
      <t xml:space="preserve">出場ペア数
</t>
    </r>
    <r>
      <rPr>
        <sz val="8"/>
        <color theme="1"/>
        <rFont val="ＭＳ Ｐゴシック"/>
        <family val="3"/>
        <charset val="128"/>
        <scheme val="minor"/>
      </rPr>
      <t>※大会の出場ペア数を入力してください。</t>
    </r>
    <rPh sb="0" eb="2">
      <t>シュツジョウ</t>
    </rPh>
    <rPh sb="4" eb="5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</si>
</sst>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¥&quot;#,##0;&quot;¥&quot;\-#,##0"/>
    <numFmt numFmtId="176" formatCode="0.E+00"/>
    <numFmt numFmtId="177" formatCode="0_ "/>
  </numFmts>
  <fonts count="18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6"/>
      <name val="BIZ UDPゴシック"/>
      <family val="3"/>
      <charset val="128"/>
    </font>
    <font>
      <sz val="11"/>
      <name val="BIZ UDPゴシック"/>
      <family val="3"/>
      <charset val="128"/>
    </font>
    <font>
      <sz val="10.5"/>
      <name val="BIZ UDPゴシック"/>
      <family val="3"/>
      <charset val="128"/>
    </font>
    <font>
      <b/>
      <u/>
      <sz val="12"/>
      <color rgb="FFFF0000"/>
      <name val="BIZ UDPゴシック"/>
      <family val="3"/>
      <charset val="128"/>
    </font>
    <font>
      <sz val="14"/>
      <color theme="1"/>
      <name val="ＭＳ Ｐゴシック"/>
      <family val="2"/>
      <scheme val="minor"/>
    </font>
    <font>
      <b/>
      <sz val="14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scheme val="minor"/>
    </font>
    <font>
      <sz val="20"/>
      <name val="BIZ UDPゴシック"/>
      <family val="3"/>
      <charset val="128"/>
    </font>
    <font>
      <u/>
      <sz val="10.5"/>
      <name val="BIZ UDPゴシック"/>
      <family val="3"/>
      <charset val="128"/>
    </font>
    <font>
      <sz val="24"/>
      <color theme="1"/>
      <name val="HGP創英角ｺﾞｼｯｸUB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3" fillId="0" borderId="0" xfId="0" applyFont="1"/>
    <xf numFmtId="0" fontId="3" fillId="0" borderId="0" xfId="0" applyFont="1" applyAlignment="1">
      <alignment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shrinkToFit="1"/>
    </xf>
    <xf numFmtId="0" fontId="4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0" fillId="3" borderId="0" xfId="0" applyFill="1"/>
    <xf numFmtId="0" fontId="6" fillId="3" borderId="21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8" fillId="5" borderId="0" xfId="0" applyFont="1" applyFill="1"/>
    <xf numFmtId="0" fontId="0" fillId="5" borderId="0" xfId="0" applyFill="1"/>
    <xf numFmtId="0" fontId="3" fillId="0" borderId="8" xfId="0" applyFont="1" applyBorder="1" applyAlignment="1">
      <alignment vertical="center" shrinkToFit="1"/>
    </xf>
    <xf numFmtId="0" fontId="3" fillId="0" borderId="19" xfId="0" applyFont="1" applyBorder="1" applyAlignment="1">
      <alignment vertical="center" shrinkToFit="1"/>
    </xf>
    <xf numFmtId="0" fontId="3" fillId="0" borderId="31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vertical="top" shrinkToFit="1"/>
    </xf>
    <xf numFmtId="0" fontId="3" fillId="0" borderId="0" xfId="0" applyFont="1" applyAlignment="1">
      <alignment horizontal="left" vertical="center"/>
    </xf>
    <xf numFmtId="0" fontId="2" fillId="0" borderId="2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shrinkToFit="1"/>
    </xf>
    <xf numFmtId="0" fontId="10" fillId="0" borderId="1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3" fillId="0" borderId="4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 shrinkToFit="1"/>
    </xf>
    <xf numFmtId="0" fontId="4" fillId="0" borderId="46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13" fillId="5" borderId="0" xfId="0" applyFont="1" applyFill="1"/>
    <xf numFmtId="0" fontId="14" fillId="0" borderId="0" xfId="0" applyFont="1"/>
    <xf numFmtId="0" fontId="6" fillId="5" borderId="0" xfId="0" applyFont="1" applyFill="1" applyAlignment="1">
      <alignment horizontal="left"/>
    </xf>
    <xf numFmtId="0" fontId="0" fillId="0" borderId="0" xfId="0" applyAlignment="1">
      <alignment vertical="top"/>
    </xf>
    <xf numFmtId="0" fontId="6" fillId="4" borderId="52" xfId="0" applyFont="1" applyFill="1" applyBorder="1" applyAlignment="1">
      <alignment horizontal="center" vertical="center"/>
    </xf>
    <xf numFmtId="0" fontId="14" fillId="4" borderId="49" xfId="0" applyFont="1" applyFill="1" applyBorder="1" applyAlignment="1">
      <alignment horizontal="center" vertical="center"/>
    </xf>
    <xf numFmtId="0" fontId="14" fillId="4" borderId="50" xfId="0" applyFont="1" applyFill="1" applyBorder="1" applyAlignment="1">
      <alignment horizontal="center" vertical="center"/>
    </xf>
    <xf numFmtId="0" fontId="14" fillId="4" borderId="5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176" fontId="7" fillId="4" borderId="53" xfId="0" applyNumberFormat="1" applyFont="1" applyFill="1" applyBorder="1" applyAlignment="1">
      <alignment horizontal="center" vertical="center" wrapText="1"/>
    </xf>
    <xf numFmtId="5" fontId="7" fillId="4" borderId="54" xfId="0" applyNumberFormat="1" applyFont="1" applyFill="1" applyBorder="1" applyAlignment="1">
      <alignment horizontal="center" vertical="center"/>
    </xf>
    <xf numFmtId="5" fontId="7" fillId="4" borderId="55" xfId="0" applyNumberFormat="1" applyFont="1" applyFill="1" applyBorder="1" applyAlignment="1">
      <alignment horizontal="center" vertical="center"/>
    </xf>
    <xf numFmtId="5" fontId="7" fillId="4" borderId="56" xfId="0" applyNumberFormat="1" applyFont="1" applyFill="1" applyBorder="1" applyAlignment="1">
      <alignment horizontal="center" vertical="center"/>
    </xf>
    <xf numFmtId="0" fontId="15" fillId="5" borderId="0" xfId="0" applyFont="1" applyFill="1"/>
    <xf numFmtId="0" fontId="6" fillId="3" borderId="7" xfId="0" applyFont="1" applyFill="1" applyBorder="1" applyAlignment="1" applyProtection="1">
      <alignment horizontal="center" vertical="center"/>
      <protection locked="0"/>
    </xf>
    <xf numFmtId="0" fontId="15" fillId="5" borderId="11" xfId="0" applyFont="1" applyFill="1" applyBorder="1"/>
    <xf numFmtId="177" fontId="15" fillId="5" borderId="39" xfId="0" applyNumberFormat="1" applyFont="1" applyFill="1" applyBorder="1"/>
    <xf numFmtId="0" fontId="15" fillId="5" borderId="57" xfId="0" applyFont="1" applyFill="1" applyBorder="1"/>
    <xf numFmtId="177" fontId="15" fillId="5" borderId="58" xfId="0" applyNumberFormat="1" applyFont="1" applyFill="1" applyBorder="1"/>
    <xf numFmtId="0" fontId="15" fillId="5" borderId="12" xfId="0" applyFont="1" applyFill="1" applyBorder="1"/>
    <xf numFmtId="177" fontId="15" fillId="5" borderId="10" xfId="0" applyNumberFormat="1" applyFont="1" applyFill="1" applyBorder="1"/>
    <xf numFmtId="0" fontId="0" fillId="0" borderId="11" xfId="0" applyBorder="1"/>
    <xf numFmtId="0" fontId="0" fillId="0" borderId="38" xfId="0" applyBorder="1"/>
    <xf numFmtId="0" fontId="0" fillId="0" borderId="39" xfId="0" applyBorder="1"/>
    <xf numFmtId="0" fontId="0" fillId="0" borderId="57" xfId="0" applyBorder="1"/>
    <xf numFmtId="5" fontId="0" fillId="0" borderId="0" xfId="0" applyNumberFormat="1"/>
    <xf numFmtId="5" fontId="0" fillId="0" borderId="58" xfId="0" applyNumberFormat="1" applyBorder="1"/>
    <xf numFmtId="0" fontId="0" fillId="0" borderId="12" xfId="0" applyBorder="1"/>
    <xf numFmtId="0" fontId="0" fillId="0" borderId="13" xfId="0" applyBorder="1"/>
    <xf numFmtId="0" fontId="0" fillId="0" borderId="10" xfId="0" applyBorder="1"/>
    <xf numFmtId="0" fontId="6" fillId="4" borderId="29" xfId="0" applyFont="1" applyFill="1" applyBorder="1" applyAlignment="1">
      <alignment horizontal="center" vertical="center"/>
    </xf>
    <xf numFmtId="0" fontId="6" fillId="4" borderId="59" xfId="0" applyFont="1" applyFill="1" applyBorder="1" applyAlignment="1">
      <alignment horizontal="center" vertical="center"/>
    </xf>
    <xf numFmtId="0" fontId="6" fillId="4" borderId="59" xfId="0" applyFont="1" applyFill="1" applyBorder="1" applyAlignment="1">
      <alignment horizontal="center" vertical="center" wrapText="1"/>
    </xf>
    <xf numFmtId="0" fontId="6" fillId="4" borderId="60" xfId="0" applyFont="1" applyFill="1" applyBorder="1" applyAlignment="1">
      <alignment horizontal="center" vertical="center"/>
    </xf>
    <xf numFmtId="0" fontId="6" fillId="0" borderId="6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12" fillId="5" borderId="35" xfId="0" applyFont="1" applyFill="1" applyBorder="1" applyAlignment="1">
      <alignment horizontal="left" wrapText="1"/>
    </xf>
    <xf numFmtId="0" fontId="6" fillId="5" borderId="35" xfId="0" applyFont="1" applyFill="1" applyBorder="1" applyAlignment="1">
      <alignment horizontal="left"/>
    </xf>
    <xf numFmtId="0" fontId="0" fillId="0" borderId="42" xfId="0" applyBorder="1" applyAlignment="1">
      <alignment horizontal="left" vertical="top" wrapText="1"/>
    </xf>
    <xf numFmtId="0" fontId="0" fillId="0" borderId="44" xfId="0" applyBorder="1" applyAlignment="1">
      <alignment horizontal="left" vertical="top" wrapText="1"/>
    </xf>
    <xf numFmtId="0" fontId="0" fillId="0" borderId="48" xfId="0" applyBorder="1" applyAlignment="1">
      <alignment horizontal="left" vertical="top" wrapText="1"/>
    </xf>
    <xf numFmtId="0" fontId="3" fillId="0" borderId="26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left" vertical="center" shrinkToFit="1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vertical="top" wrapText="1" shrinkToFit="1"/>
    </xf>
    <xf numFmtId="0" fontId="3" fillId="0" borderId="32" xfId="0" applyFont="1" applyBorder="1" applyAlignment="1">
      <alignment horizontal="left" vertical="center" shrinkToFit="1"/>
    </xf>
    <xf numFmtId="0" fontId="3" fillId="0" borderId="30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6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3" fillId="0" borderId="17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0" fontId="3" fillId="0" borderId="19" xfId="0" applyFont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0" fontId="3" fillId="0" borderId="13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3" fillId="0" borderId="14" xfId="0" applyFont="1" applyBorder="1" applyAlignment="1">
      <alignment horizontal="center" vertical="center" textRotation="255"/>
    </xf>
    <xf numFmtId="0" fontId="3" fillId="0" borderId="43" xfId="0" applyFont="1" applyBorder="1" applyAlignment="1">
      <alignment horizontal="center" vertical="center" shrinkToFit="1"/>
    </xf>
    <xf numFmtId="0" fontId="3" fillId="0" borderId="44" xfId="0" applyFont="1" applyBorder="1" applyAlignment="1">
      <alignment horizontal="center" vertical="center" shrinkToFit="1"/>
    </xf>
    <xf numFmtId="0" fontId="3" fillId="0" borderId="45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left" vertical="center" shrinkToFit="1"/>
    </xf>
    <xf numFmtId="0" fontId="4" fillId="0" borderId="13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shrinkToFit="1"/>
    </xf>
    <xf numFmtId="0" fontId="3" fillId="0" borderId="28" xfId="0" applyFont="1" applyBorder="1" applyAlignment="1">
      <alignment vertical="center" shrinkToFit="1"/>
    </xf>
    <xf numFmtId="0" fontId="3" fillId="0" borderId="30" xfId="0" applyFont="1" applyBorder="1" applyAlignment="1">
      <alignment vertical="center" shrinkToFit="1"/>
    </xf>
    <xf numFmtId="0" fontId="3" fillId="0" borderId="31" xfId="0" applyFont="1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3" fillId="0" borderId="38" xfId="0" applyFont="1" applyBorder="1" applyAlignment="1">
      <alignment vertical="center" shrinkToFit="1"/>
    </xf>
    <xf numFmtId="0" fontId="3" fillId="0" borderId="39" xfId="0" applyFont="1" applyBorder="1" applyAlignment="1">
      <alignment vertical="center" shrinkToFit="1"/>
    </xf>
    <xf numFmtId="0" fontId="3" fillId="2" borderId="6" xfId="0" applyFont="1" applyFill="1" applyBorder="1" applyAlignment="1">
      <alignment vertical="center" shrinkToFit="1"/>
    </xf>
    <xf numFmtId="0" fontId="3" fillId="2" borderId="7" xfId="0" applyFont="1" applyFill="1" applyBorder="1" applyAlignment="1">
      <alignment vertical="center" shrinkToFit="1"/>
    </xf>
    <xf numFmtId="0" fontId="3" fillId="2" borderId="8" xfId="0" applyFont="1" applyFill="1" applyBorder="1" applyAlignment="1">
      <alignment vertical="center" shrinkToFit="1"/>
    </xf>
    <xf numFmtId="0" fontId="4" fillId="0" borderId="2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textRotation="255"/>
    </xf>
    <xf numFmtId="0" fontId="3" fillId="0" borderId="25" xfId="0" applyFont="1" applyBorder="1" applyAlignment="1">
      <alignment horizontal="center" vertical="center" textRotation="255"/>
    </xf>
    <xf numFmtId="0" fontId="3" fillId="0" borderId="28" xfId="0" applyFont="1" applyBorder="1" applyAlignment="1">
      <alignment horizontal="left" vertical="center" shrinkToFit="1"/>
    </xf>
    <xf numFmtId="0" fontId="3" fillId="0" borderId="31" xfId="0" applyFont="1" applyBorder="1" applyAlignment="1">
      <alignment horizontal="left" vertical="center" shrinkToFi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3" fillId="0" borderId="17" xfId="0" applyFont="1" applyBorder="1" applyAlignment="1">
      <alignment horizontal="left" vertical="center" shrinkToFit="1"/>
    </xf>
    <xf numFmtId="0" fontId="3" fillId="0" borderId="19" xfId="0" applyFont="1" applyBorder="1" applyAlignment="1">
      <alignment horizontal="left" vertical="center" shrinkToFit="1"/>
    </xf>
    <xf numFmtId="0" fontId="4" fillId="0" borderId="29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5" fillId="0" borderId="2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1710D-F399-4AB6-B6A3-2539CFCD4F53}">
  <sheetPr>
    <pageSetUpPr fitToPage="1"/>
  </sheetPr>
  <dimension ref="A1:AN73"/>
  <sheetViews>
    <sheetView tabSelected="1" view="pageBreakPreview" zoomScale="91" zoomScaleNormal="73" zoomScaleSheetLayoutView="91" workbookViewId="0">
      <selection activeCell="T25" sqref="T25"/>
    </sheetView>
  </sheetViews>
  <sheetFormatPr defaultRowHeight="13.5"/>
  <cols>
    <col min="1" max="1" width="15.875" bestFit="1" customWidth="1"/>
    <col min="2" max="2" width="53.125" customWidth="1"/>
    <col min="3" max="4" width="13.875" customWidth="1"/>
    <col min="5" max="5" width="11.375" hidden="1" customWidth="1"/>
    <col min="6" max="19" width="9" hidden="1" customWidth="1"/>
    <col min="20" max="20" width="15.625" customWidth="1"/>
    <col min="21" max="23" width="15.875" customWidth="1"/>
    <col min="24" max="24" width="24.125" customWidth="1"/>
    <col min="25" max="26" width="17.375" customWidth="1"/>
    <col min="27" max="27" width="42.5" customWidth="1"/>
    <col min="28" max="28" width="26.25" customWidth="1"/>
    <col min="29" max="36" width="9" customWidth="1"/>
    <col min="37" max="37" width="14.125" customWidth="1"/>
    <col min="38" max="38" width="18.125" bestFit="1" customWidth="1"/>
    <col min="39" max="40" width="13.875" bestFit="1" customWidth="1"/>
  </cols>
  <sheetData>
    <row r="1" spans="1:40" ht="73.5" customHeight="1" thickBot="1">
      <c r="A1" s="88" t="s">
        <v>149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53"/>
      <c r="V1" s="53"/>
      <c r="W1" s="53"/>
      <c r="X1" s="21"/>
      <c r="Y1" t="s">
        <v>93</v>
      </c>
      <c r="Z1" t="s">
        <v>62</v>
      </c>
      <c r="AA1" s="90" t="s">
        <v>151</v>
      </c>
      <c r="AB1" s="91"/>
      <c r="AC1" s="91"/>
      <c r="AD1" s="91"/>
      <c r="AE1" s="91"/>
      <c r="AF1" s="91"/>
      <c r="AG1" s="91"/>
      <c r="AH1" s="91"/>
      <c r="AI1" s="92"/>
      <c r="AK1" s="54"/>
    </row>
    <row r="2" spans="1:40" ht="45" customHeight="1">
      <c r="A2" s="81" t="s">
        <v>10</v>
      </c>
      <c r="B2" s="82" t="s">
        <v>11</v>
      </c>
      <c r="C2" s="83" t="s">
        <v>176</v>
      </c>
      <c r="D2" s="84" t="s">
        <v>123</v>
      </c>
      <c r="E2" s="20" t="s">
        <v>173</v>
      </c>
      <c r="F2" s="20" t="s">
        <v>91</v>
      </c>
      <c r="G2" s="20" t="s">
        <v>85</v>
      </c>
      <c r="H2" s="20" t="s">
        <v>86</v>
      </c>
      <c r="I2" s="20" t="s">
        <v>3</v>
      </c>
      <c r="J2" s="20" t="s">
        <v>5</v>
      </c>
      <c r="K2" s="20" t="s">
        <v>7</v>
      </c>
      <c r="L2" s="20" t="s">
        <v>9</v>
      </c>
      <c r="M2" s="20" t="str">
        <f>IF(A3="種別＿シニア","S-Ex","Ex")</f>
        <v>Ex</v>
      </c>
      <c r="N2" s="20" t="str">
        <f>IF(A3="種別＿シニア","S-Sp","Sp")</f>
        <v>Sp</v>
      </c>
      <c r="O2" s="20" t="s">
        <v>3</v>
      </c>
      <c r="P2" s="20" t="s">
        <v>5</v>
      </c>
      <c r="Q2" s="20" t="s">
        <v>7</v>
      </c>
      <c r="R2" s="20" t="s">
        <v>9</v>
      </c>
      <c r="S2" s="20" t="s">
        <v>125</v>
      </c>
      <c r="T2" s="55" t="s">
        <v>124</v>
      </c>
      <c r="U2" s="56" t="s">
        <v>153</v>
      </c>
      <c r="V2" s="57" t="s">
        <v>154</v>
      </c>
      <c r="W2" s="58" t="s">
        <v>152</v>
      </c>
      <c r="X2" s="22"/>
      <c r="Y2" t="s">
        <v>10</v>
      </c>
      <c r="Z2" t="s">
        <v>10</v>
      </c>
      <c r="AA2" t="s">
        <v>11</v>
      </c>
      <c r="AB2" t="s">
        <v>94</v>
      </c>
      <c r="AC2" t="s">
        <v>85</v>
      </c>
      <c r="AD2" t="s">
        <v>86</v>
      </c>
      <c r="AE2" t="s">
        <v>3</v>
      </c>
      <c r="AF2" t="s">
        <v>5</v>
      </c>
      <c r="AG2" t="s">
        <v>7</v>
      </c>
      <c r="AH2" t="s">
        <v>9</v>
      </c>
      <c r="AI2" t="s">
        <v>92</v>
      </c>
      <c r="AK2" s="72" t="s">
        <v>156</v>
      </c>
      <c r="AL2" s="73" t="s">
        <v>153</v>
      </c>
      <c r="AM2" s="73" t="s">
        <v>154</v>
      </c>
      <c r="AN2" s="74" t="s">
        <v>152</v>
      </c>
    </row>
    <row r="3" spans="1:40" ht="63" customHeight="1">
      <c r="A3" s="85"/>
      <c r="B3" s="86"/>
      <c r="C3" s="86"/>
      <c r="D3" s="87"/>
      <c r="E3" s="65" t="e">
        <f>VLOOKUP($D$3,E6:F13,2,FALSE)</f>
        <v>#N/A</v>
      </c>
      <c r="F3" s="59" t="e">
        <f>VLOOKUP(A3&amp;B3,AB3:AI70,8,FALSE)</f>
        <v>#N/A</v>
      </c>
      <c r="G3" s="59" t="e">
        <f>VLOOKUP($A$3&amp;$B$3,$AB$3:$AI$70,2,FALSE)</f>
        <v>#N/A</v>
      </c>
      <c r="H3" s="59" t="e">
        <f>VLOOKUP($A$3&amp;$B$3,$AB$3:$AI$70,3,FALSE)</f>
        <v>#N/A</v>
      </c>
      <c r="I3" s="59" t="e">
        <f>VLOOKUP($A$3&amp;$B$3,$AB$3:$AI$70,4,FALSE)</f>
        <v>#N/A</v>
      </c>
      <c r="J3" s="59" t="e">
        <f>VLOOKUP($A$3&amp;$B$3,$AB$3:$AI$70,5,FALSE)</f>
        <v>#N/A</v>
      </c>
      <c r="K3" s="59" t="e">
        <f>VLOOKUP($A$3&amp;$B$3,$AB$3:$AI$70,6,FALSE)</f>
        <v>#N/A</v>
      </c>
      <c r="L3" s="59" t="e">
        <f>VLOOKUP($A$3&amp;$B$3,$AB$3:$AI$70,7,FALSE)</f>
        <v>#N/A</v>
      </c>
      <c r="M3" s="59" t="e">
        <f>IF($C$3&gt;=$F$3*2,G3,IF($C$3&gt;=$F$3,G3*0.5,IF($C$3&gt;=$F$3*0.5,G3*0.25,0)))</f>
        <v>#N/A</v>
      </c>
      <c r="N3" s="59" t="e">
        <f>IF($C$3&gt;=$F$3*2,H3,IF($C$3&gt;=$F$3,H3*0.5,IF($C$3&gt;=$F$3*0.5,H3*0.25,0)))</f>
        <v>#N/A</v>
      </c>
      <c r="O3" s="59" t="e">
        <f>IF($C$3&gt;=$F$3*2,I3,IF($C$3&gt;=$F$3,I3*0.5,IF($C$3&gt;=$F$3*0.5,I3*0.25,0)))</f>
        <v>#N/A</v>
      </c>
      <c r="P3" s="59" t="e">
        <f>IF($C$3&gt;=$F$3*2,J3,IF($C$3&gt;=$F$3,J3*0.5,IF($C$3&gt;=$F$3*0.5,J3*0.25,0)))</f>
        <v>#N/A</v>
      </c>
      <c r="Q3" s="59" t="e">
        <f>IF($C$3&gt;=$F$3*2,K3,IF($C$3&gt;=$F$3,K3*0.5,IF($C$3&gt;=$F$3*0.5,K3*0.25,0)))</f>
        <v>#N/A</v>
      </c>
      <c r="R3" s="59" t="e">
        <f>IF($C$3&gt;=$F$3*2,L3,IF($C$3&gt;=$F$3,L3*0.5,IF($C$3&gt;=$F$3*0.5,L3*0.25,IF(L3="出場","出場",0))))</f>
        <v>#N/A</v>
      </c>
      <c r="S3" s="59" t="e">
        <f>IF($E$3&lt;=M3,M2,IF($E$3&lt;=N3,N2,IF($E$3&lt;=O3,O2,IF($E$3&lt;=P3,P2,IF($E$3&lt;=Q3,Q2,IF(L3="出場","4級","該当なし"))))))</f>
        <v>#N/A</v>
      </c>
      <c r="T3" s="60" t="str">
        <f>IFERROR(IF(C3&gt;=16,S3,IF(S3="4級","4級","ペア数に満たないので適用しない")),"")</f>
        <v/>
      </c>
      <c r="U3" s="61" t="str">
        <f>IF(T3="","",IF(T3="ペア数に満たないので適用しない","",VLOOKUP($T$3,$AK$3:$AN$13,2,FALSE)))</f>
        <v/>
      </c>
      <c r="V3" s="62" t="str">
        <f>IF(T3="","",IF(T3="ペア数に満たないので適用しない","",VLOOKUP($T$3,$AK$3:$AN$13,3,FALSE)))</f>
        <v/>
      </c>
      <c r="W3" s="63" t="str">
        <f>IF(T3="","",IF(T3="ペア数に満たないので適用しない","",VLOOKUP($T$3,$AK$3:$AN$13,4,FALSE)))</f>
        <v/>
      </c>
      <c r="X3" s="23"/>
      <c r="Y3" t="s">
        <v>96</v>
      </c>
      <c r="Z3" t="s">
        <v>117</v>
      </c>
      <c r="AA3" s="52" t="s">
        <v>118</v>
      </c>
      <c r="AB3" s="19" t="str">
        <f>Z3&amp;AA3</f>
        <v>種別＿一般男女 全日本選手権大会</v>
      </c>
      <c r="AC3">
        <v>32</v>
      </c>
      <c r="AI3">
        <v>32</v>
      </c>
      <c r="AK3" s="75" t="s">
        <v>155</v>
      </c>
      <c r="AL3" s="76">
        <v>20000</v>
      </c>
      <c r="AM3" s="76">
        <v>10000</v>
      </c>
      <c r="AN3" s="77">
        <f>AL3+AM3</f>
        <v>30000</v>
      </c>
    </row>
    <row r="4" spans="1:40">
      <c r="A4" s="64" t="s">
        <v>127</v>
      </c>
      <c r="B4" s="64" t="s">
        <v>128</v>
      </c>
      <c r="C4" s="64"/>
      <c r="D4" s="64" t="s">
        <v>160</v>
      </c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25"/>
      <c r="V4" s="25"/>
      <c r="W4" s="25"/>
      <c r="Y4" t="s">
        <v>102</v>
      </c>
      <c r="Z4" t="s">
        <v>95</v>
      </c>
      <c r="AA4" s="52" t="s">
        <v>15</v>
      </c>
      <c r="AB4" s="19" t="str">
        <f t="shared" ref="AB4:AB68" si="0">Z4&amp;AA4</f>
        <v>種別＿一般男女 全日本社会人選手権大会</v>
      </c>
      <c r="AC4">
        <v>16</v>
      </c>
      <c r="AD4">
        <v>32</v>
      </c>
      <c r="AI4">
        <v>32</v>
      </c>
      <c r="AK4" s="75" t="s">
        <v>157</v>
      </c>
      <c r="AL4" s="76">
        <v>20000</v>
      </c>
      <c r="AM4" s="76">
        <v>10000</v>
      </c>
      <c r="AN4" s="77">
        <f t="shared" ref="AN4:AN12" si="1">AL4+AM4</f>
        <v>30000</v>
      </c>
    </row>
    <row r="5" spans="1:40" ht="12" customHeight="1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25"/>
      <c r="V5" s="25"/>
      <c r="W5" s="25"/>
      <c r="AA5" s="52"/>
      <c r="AB5" s="19"/>
      <c r="AK5" s="75" t="s">
        <v>85</v>
      </c>
      <c r="AL5" s="76">
        <v>5000</v>
      </c>
      <c r="AM5" s="76">
        <v>4000</v>
      </c>
      <c r="AN5" s="77">
        <f t="shared" si="1"/>
        <v>9000</v>
      </c>
    </row>
    <row r="6" spans="1:40">
      <c r="A6" s="64" t="s">
        <v>96</v>
      </c>
      <c r="B6" s="51" t="s">
        <v>14</v>
      </c>
      <c r="C6" s="64"/>
      <c r="D6" s="64" t="s">
        <v>161</v>
      </c>
      <c r="E6" s="66" t="s">
        <v>161</v>
      </c>
      <c r="F6" s="67">
        <v>1</v>
      </c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25"/>
      <c r="V6" s="25"/>
      <c r="W6" s="25"/>
      <c r="Y6" t="s">
        <v>103</v>
      </c>
      <c r="Z6" t="s">
        <v>95</v>
      </c>
      <c r="AA6" s="52" t="s">
        <v>87</v>
      </c>
      <c r="AB6" s="19" t="str">
        <f t="shared" si="0"/>
        <v>種別＿一般男女 全日本ミックス選手権大会</v>
      </c>
      <c r="AC6">
        <v>16</v>
      </c>
      <c r="AD6">
        <v>32</v>
      </c>
      <c r="AI6">
        <v>32</v>
      </c>
      <c r="AK6" s="75" t="s">
        <v>50</v>
      </c>
      <c r="AL6" s="76">
        <v>5000</v>
      </c>
      <c r="AM6" s="76">
        <v>4000</v>
      </c>
      <c r="AN6" s="77">
        <f t="shared" si="1"/>
        <v>9000</v>
      </c>
    </row>
    <row r="7" spans="1:40">
      <c r="A7" s="64" t="s">
        <v>97</v>
      </c>
      <c r="B7" s="51" t="s">
        <v>15</v>
      </c>
      <c r="C7" s="64"/>
      <c r="D7" s="64" t="s">
        <v>162</v>
      </c>
      <c r="E7" s="68" t="s">
        <v>162</v>
      </c>
      <c r="F7" s="69">
        <v>2</v>
      </c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25"/>
      <c r="V7" s="25"/>
      <c r="W7" s="25"/>
      <c r="Y7" t="s">
        <v>104</v>
      </c>
      <c r="Z7" t="s">
        <v>95</v>
      </c>
      <c r="AA7" s="52" t="s">
        <v>16</v>
      </c>
      <c r="AB7" s="19" t="str">
        <f t="shared" si="0"/>
        <v>種別＿一般男女 全日本シングルス選手権大会</v>
      </c>
      <c r="AC7">
        <v>16</v>
      </c>
      <c r="AD7">
        <v>32</v>
      </c>
      <c r="AI7">
        <v>32</v>
      </c>
      <c r="AK7" s="75" t="s">
        <v>86</v>
      </c>
      <c r="AL7" s="76">
        <v>3000</v>
      </c>
      <c r="AM7" s="76">
        <v>3000</v>
      </c>
      <c r="AN7" s="77">
        <f t="shared" si="1"/>
        <v>6000</v>
      </c>
    </row>
    <row r="8" spans="1:40">
      <c r="A8" s="64" t="s">
        <v>98</v>
      </c>
      <c r="B8" s="51" t="s">
        <v>87</v>
      </c>
      <c r="C8" s="64"/>
      <c r="D8" s="64" t="s">
        <v>163</v>
      </c>
      <c r="E8" s="68" t="s">
        <v>164</v>
      </c>
      <c r="F8" s="69">
        <v>4</v>
      </c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25"/>
      <c r="V8" s="25"/>
      <c r="W8" s="25"/>
      <c r="Y8" t="s">
        <v>105</v>
      </c>
      <c r="Z8" t="s">
        <v>95</v>
      </c>
      <c r="AA8" s="52" t="s">
        <v>17</v>
      </c>
      <c r="AB8" s="19" t="str">
        <f t="shared" si="0"/>
        <v>種別＿一般男女 東・西日本選手権大会</v>
      </c>
      <c r="AC8">
        <v>8</v>
      </c>
      <c r="AD8">
        <v>16</v>
      </c>
      <c r="AE8">
        <v>32</v>
      </c>
      <c r="AI8">
        <v>32</v>
      </c>
      <c r="AK8" s="75" t="s">
        <v>51</v>
      </c>
      <c r="AL8" s="76">
        <v>3000</v>
      </c>
      <c r="AM8" s="76">
        <v>3000</v>
      </c>
      <c r="AN8" s="77">
        <f t="shared" si="1"/>
        <v>6000</v>
      </c>
    </row>
    <row r="9" spans="1:40">
      <c r="A9" s="64" t="s">
        <v>104</v>
      </c>
      <c r="B9" s="51" t="s">
        <v>16</v>
      </c>
      <c r="C9" s="64"/>
      <c r="D9" s="64" t="s">
        <v>165</v>
      </c>
      <c r="E9" s="68" t="s">
        <v>166</v>
      </c>
      <c r="F9" s="69">
        <v>8</v>
      </c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25"/>
      <c r="V9" s="25"/>
      <c r="W9" s="25"/>
      <c r="Y9" t="s">
        <v>106</v>
      </c>
      <c r="Z9" t="s">
        <v>95</v>
      </c>
      <c r="AA9" s="52" t="s">
        <v>18</v>
      </c>
      <c r="AB9" s="19" t="str">
        <f t="shared" si="0"/>
        <v>種別＿一般男女 各ブロック選手権大会</v>
      </c>
      <c r="AC9">
        <v>4</v>
      </c>
      <c r="AD9">
        <v>8</v>
      </c>
      <c r="AE9">
        <v>16</v>
      </c>
      <c r="AI9">
        <v>16</v>
      </c>
      <c r="AK9" s="75" t="s">
        <v>3</v>
      </c>
      <c r="AL9" s="76">
        <v>1500</v>
      </c>
      <c r="AM9" s="76">
        <v>1500</v>
      </c>
      <c r="AN9" s="77">
        <f t="shared" si="1"/>
        <v>3000</v>
      </c>
    </row>
    <row r="10" spans="1:40">
      <c r="A10" s="64" t="s">
        <v>105</v>
      </c>
      <c r="B10" s="51" t="s">
        <v>17</v>
      </c>
      <c r="C10" s="64"/>
      <c r="D10" s="64" t="s">
        <v>167</v>
      </c>
      <c r="E10" s="68" t="s">
        <v>168</v>
      </c>
      <c r="F10" s="69">
        <v>16</v>
      </c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25"/>
      <c r="V10" s="25"/>
      <c r="W10" s="25"/>
      <c r="Y10" t="s">
        <v>108</v>
      </c>
      <c r="Z10" t="s">
        <v>95</v>
      </c>
      <c r="AA10" s="52" t="s">
        <v>44</v>
      </c>
      <c r="AB10" s="19" t="str">
        <f t="shared" si="0"/>
        <v>種別＿一般男女 各ブロックシングルス選手権大会</v>
      </c>
      <c r="AC10">
        <v>4</v>
      </c>
      <c r="AD10">
        <v>8</v>
      </c>
      <c r="AE10">
        <v>16</v>
      </c>
      <c r="AI10">
        <v>16</v>
      </c>
      <c r="AK10" s="75" t="s">
        <v>5</v>
      </c>
      <c r="AL10" s="76">
        <v>1000</v>
      </c>
      <c r="AM10" s="76">
        <v>1000</v>
      </c>
      <c r="AN10" s="77">
        <f t="shared" si="1"/>
        <v>2000</v>
      </c>
    </row>
    <row r="11" spans="1:40">
      <c r="A11" s="64" t="s">
        <v>106</v>
      </c>
      <c r="B11" s="51" t="s">
        <v>18</v>
      </c>
      <c r="C11" s="64"/>
      <c r="D11" s="64" t="s">
        <v>169</v>
      </c>
      <c r="E11" s="68" t="s">
        <v>170</v>
      </c>
      <c r="F11" s="69">
        <v>32</v>
      </c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25"/>
      <c r="V11" s="25"/>
      <c r="W11" s="25"/>
      <c r="Y11" t="s">
        <v>110</v>
      </c>
      <c r="Z11" t="s">
        <v>95</v>
      </c>
      <c r="AA11" s="52" t="s">
        <v>19</v>
      </c>
      <c r="AB11" s="19" t="str">
        <f t="shared" si="0"/>
        <v>種別＿一般男女 各支部選手権大会</v>
      </c>
      <c r="AD11">
        <v>4</v>
      </c>
      <c r="AE11">
        <v>8</v>
      </c>
      <c r="AF11">
        <v>32</v>
      </c>
      <c r="AH11" t="s">
        <v>13</v>
      </c>
      <c r="AI11">
        <v>32</v>
      </c>
      <c r="AK11" s="75" t="s">
        <v>7</v>
      </c>
      <c r="AL11" s="76">
        <v>500</v>
      </c>
      <c r="AM11" s="76">
        <v>500</v>
      </c>
      <c r="AN11" s="77">
        <f t="shared" si="1"/>
        <v>1000</v>
      </c>
    </row>
    <row r="12" spans="1:40">
      <c r="A12" s="64" t="s">
        <v>108</v>
      </c>
      <c r="B12" s="51" t="s">
        <v>44</v>
      </c>
      <c r="C12" s="64"/>
      <c r="D12" s="64" t="s">
        <v>171</v>
      </c>
      <c r="E12" s="68" t="s">
        <v>172</v>
      </c>
      <c r="F12" s="69">
        <v>64</v>
      </c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25"/>
      <c r="V12" s="25"/>
      <c r="W12" s="25"/>
      <c r="Y12" t="s">
        <v>111</v>
      </c>
      <c r="Z12" t="s">
        <v>117</v>
      </c>
      <c r="AA12" s="52" t="s">
        <v>88</v>
      </c>
      <c r="AB12" s="19" t="str">
        <f t="shared" si="0"/>
        <v>種別＿一般男女 各支部シングルス選手権大会</v>
      </c>
      <c r="AD12">
        <v>4</v>
      </c>
      <c r="AE12">
        <v>8</v>
      </c>
      <c r="AF12">
        <v>32</v>
      </c>
      <c r="AH12" t="s">
        <v>13</v>
      </c>
      <c r="AI12">
        <v>32</v>
      </c>
      <c r="AK12" s="75" t="s">
        <v>9</v>
      </c>
      <c r="AL12" s="76">
        <v>500</v>
      </c>
      <c r="AM12" s="76">
        <v>500</v>
      </c>
      <c r="AN12" s="77">
        <f t="shared" si="1"/>
        <v>1000</v>
      </c>
    </row>
    <row r="13" spans="1:40">
      <c r="A13" s="64" t="s">
        <v>110</v>
      </c>
      <c r="B13" s="51" t="s">
        <v>19</v>
      </c>
      <c r="C13" s="64"/>
      <c r="D13" s="64" t="s">
        <v>174</v>
      </c>
      <c r="E13" s="70" t="s">
        <v>174</v>
      </c>
      <c r="F13" s="71">
        <v>65</v>
      </c>
      <c r="G13" s="64" t="s">
        <v>175</v>
      </c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25"/>
      <c r="V13" s="25"/>
      <c r="W13" s="25"/>
      <c r="Y13" t="s">
        <v>115</v>
      </c>
      <c r="Z13" t="s">
        <v>97</v>
      </c>
      <c r="AA13" s="52" t="s">
        <v>15</v>
      </c>
      <c r="AB13" s="19" t="str">
        <f t="shared" si="0"/>
        <v>種別＿35 全日本社会人選手権大会</v>
      </c>
      <c r="AC13">
        <v>8</v>
      </c>
      <c r="AD13">
        <v>16</v>
      </c>
      <c r="AE13">
        <v>32</v>
      </c>
      <c r="AI13">
        <v>32</v>
      </c>
      <c r="AK13" s="78" t="s">
        <v>158</v>
      </c>
      <c r="AL13" s="79" t="s">
        <v>159</v>
      </c>
      <c r="AM13" s="79" t="s">
        <v>159</v>
      </c>
      <c r="AN13" s="80" t="s">
        <v>159</v>
      </c>
    </row>
    <row r="14" spans="1:40">
      <c r="A14" s="64" t="s">
        <v>126</v>
      </c>
      <c r="B14" s="51" t="s">
        <v>88</v>
      </c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25"/>
      <c r="V14" s="25"/>
      <c r="W14" s="25"/>
      <c r="Y14" t="s">
        <v>113</v>
      </c>
      <c r="Z14" t="s">
        <v>97</v>
      </c>
      <c r="AA14" s="52" t="s">
        <v>87</v>
      </c>
      <c r="AB14" s="19" t="str">
        <f t="shared" si="0"/>
        <v>種別＿35 全日本ミックス選手権大会</v>
      </c>
      <c r="AC14">
        <v>8</v>
      </c>
      <c r="AD14">
        <v>16</v>
      </c>
      <c r="AE14">
        <v>32</v>
      </c>
      <c r="AI14">
        <v>32</v>
      </c>
    </row>
    <row r="15" spans="1:40">
      <c r="A15" s="64" t="s">
        <v>114</v>
      </c>
      <c r="B15" s="51" t="s">
        <v>15</v>
      </c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25"/>
      <c r="V15" s="25"/>
      <c r="W15" s="25"/>
      <c r="Z15" t="s">
        <v>97</v>
      </c>
      <c r="AA15" s="52" t="s">
        <v>116</v>
      </c>
      <c r="AB15" s="19" t="str">
        <f t="shared" si="0"/>
        <v>種別＿35 東・西日本選手権大会</v>
      </c>
      <c r="AC15">
        <v>4</v>
      </c>
      <c r="AD15">
        <v>8</v>
      </c>
      <c r="AE15">
        <v>16</v>
      </c>
      <c r="AI15">
        <v>16</v>
      </c>
    </row>
    <row r="16" spans="1:40">
      <c r="A16" s="64" t="s">
        <v>112</v>
      </c>
      <c r="B16" s="51" t="s">
        <v>87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25"/>
      <c r="V16" s="25"/>
      <c r="W16" s="25"/>
      <c r="Z16" t="s">
        <v>97</v>
      </c>
      <c r="AA16" s="52" t="s">
        <v>18</v>
      </c>
      <c r="AB16" s="19" t="str">
        <f t="shared" si="0"/>
        <v>種別＿35 各ブロック選手権大会</v>
      </c>
      <c r="AD16">
        <v>4</v>
      </c>
      <c r="AE16">
        <v>8</v>
      </c>
      <c r="AI16">
        <v>8</v>
      </c>
    </row>
    <row r="17" spans="1:35">
      <c r="A17" s="64"/>
      <c r="B17" s="51" t="s">
        <v>17</v>
      </c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25"/>
      <c r="V17" s="25"/>
      <c r="W17" s="25"/>
      <c r="Z17" t="s">
        <v>97</v>
      </c>
      <c r="AA17" s="52" t="s">
        <v>19</v>
      </c>
      <c r="AB17" s="19" t="str">
        <f t="shared" si="0"/>
        <v>種別＿35 各支部選手権大会</v>
      </c>
      <c r="AE17">
        <v>4</v>
      </c>
      <c r="AF17">
        <v>16</v>
      </c>
      <c r="AH17" t="s">
        <v>13</v>
      </c>
      <c r="AI17">
        <v>16</v>
      </c>
    </row>
    <row r="18" spans="1:35">
      <c r="A18" s="64"/>
      <c r="B18" s="51" t="s">
        <v>18</v>
      </c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25"/>
      <c r="V18" s="25"/>
      <c r="W18" s="25"/>
      <c r="Z18" t="s">
        <v>98</v>
      </c>
      <c r="AA18" s="52" t="s">
        <v>15</v>
      </c>
      <c r="AB18" s="19" t="str">
        <f t="shared" si="0"/>
        <v>種別＿45 全日本社会人選手権大会</v>
      </c>
      <c r="AC18">
        <v>4</v>
      </c>
      <c r="AD18">
        <v>8</v>
      </c>
      <c r="AE18">
        <v>16</v>
      </c>
      <c r="AF18">
        <v>32</v>
      </c>
      <c r="AI18">
        <v>32</v>
      </c>
    </row>
    <row r="19" spans="1:35">
      <c r="A19" s="64"/>
      <c r="B19" s="51" t="s">
        <v>19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25"/>
      <c r="V19" s="25"/>
      <c r="W19" s="25"/>
      <c r="Z19" t="s">
        <v>98</v>
      </c>
      <c r="AA19" s="52" t="s">
        <v>87</v>
      </c>
      <c r="AB19" s="19" t="str">
        <f t="shared" si="0"/>
        <v>種別＿45 全日本ミックス選手権大会</v>
      </c>
      <c r="AC19">
        <v>4</v>
      </c>
      <c r="AD19">
        <v>8</v>
      </c>
      <c r="AE19">
        <v>16</v>
      </c>
      <c r="AF19">
        <v>32</v>
      </c>
      <c r="AI19">
        <v>32</v>
      </c>
    </row>
    <row r="20" spans="1:35">
      <c r="A20" s="64"/>
      <c r="B20" s="51" t="s">
        <v>15</v>
      </c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25"/>
      <c r="V20" s="25"/>
      <c r="W20" s="25"/>
      <c r="Z20" t="s">
        <v>98</v>
      </c>
      <c r="AA20" s="52" t="s">
        <v>17</v>
      </c>
      <c r="AB20" s="19" t="str">
        <f t="shared" si="0"/>
        <v>種別＿45 東・西日本選手権大会</v>
      </c>
      <c r="AC20">
        <v>2</v>
      </c>
      <c r="AD20">
        <v>4</v>
      </c>
      <c r="AE20">
        <v>8</v>
      </c>
      <c r="AF20">
        <v>16</v>
      </c>
      <c r="AI20">
        <v>16</v>
      </c>
    </row>
    <row r="21" spans="1:35">
      <c r="A21" s="64"/>
      <c r="B21" s="51" t="s">
        <v>87</v>
      </c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25"/>
      <c r="V21" s="25"/>
      <c r="W21" s="25"/>
      <c r="Z21" t="s">
        <v>98</v>
      </c>
      <c r="AA21" s="52" t="s">
        <v>18</v>
      </c>
      <c r="AB21" s="19" t="str">
        <f t="shared" si="0"/>
        <v>種別＿45 各ブロック選手権大会</v>
      </c>
      <c r="AD21">
        <v>2</v>
      </c>
      <c r="AE21">
        <v>4</v>
      </c>
      <c r="AF21">
        <v>8</v>
      </c>
      <c r="AG21">
        <v>16</v>
      </c>
      <c r="AI21">
        <v>16</v>
      </c>
    </row>
    <row r="22" spans="1:35">
      <c r="A22" s="64"/>
      <c r="B22" s="51" t="s">
        <v>17</v>
      </c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25"/>
      <c r="V22" s="25"/>
      <c r="W22" s="25"/>
      <c r="Z22" t="s">
        <v>98</v>
      </c>
      <c r="AA22" s="52" t="s">
        <v>19</v>
      </c>
      <c r="AB22" s="19" t="str">
        <f t="shared" si="0"/>
        <v>種別＿45 各支部選手権大会</v>
      </c>
      <c r="AE22">
        <v>2</v>
      </c>
      <c r="AF22">
        <v>8</v>
      </c>
      <c r="AG22">
        <v>16</v>
      </c>
      <c r="AH22" t="s">
        <v>13</v>
      </c>
      <c r="AI22">
        <v>16</v>
      </c>
    </row>
    <row r="23" spans="1:35">
      <c r="A23" s="64"/>
      <c r="B23" s="51" t="s">
        <v>150</v>
      </c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25"/>
      <c r="V23" s="25"/>
      <c r="W23" s="25"/>
      <c r="Z23" t="s">
        <v>99</v>
      </c>
      <c r="AA23" s="52" t="s">
        <v>20</v>
      </c>
      <c r="AB23" s="19" t="str">
        <f t="shared" si="0"/>
        <v>種別＿大学 全日本学生選手権大会</v>
      </c>
      <c r="AC23">
        <v>8</v>
      </c>
      <c r="AD23">
        <v>16</v>
      </c>
      <c r="AE23">
        <v>32</v>
      </c>
      <c r="AF23">
        <v>64</v>
      </c>
      <c r="AI23">
        <v>64</v>
      </c>
    </row>
    <row r="24" spans="1:35">
      <c r="A24" s="64"/>
      <c r="B24" s="51" t="s">
        <v>19</v>
      </c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25"/>
      <c r="V24" s="25"/>
      <c r="W24" s="25"/>
      <c r="Z24" t="s">
        <v>99</v>
      </c>
      <c r="AA24" s="52" t="s">
        <v>130</v>
      </c>
      <c r="AB24" s="19" t="str">
        <f t="shared" si="0"/>
        <v>種別＿大学 全日本学生シングルス選手権大会</v>
      </c>
      <c r="AC24">
        <v>8</v>
      </c>
      <c r="AD24">
        <v>16</v>
      </c>
      <c r="AE24">
        <v>32</v>
      </c>
      <c r="AF24">
        <v>64</v>
      </c>
      <c r="AI24">
        <v>64</v>
      </c>
    </row>
    <row r="25" spans="1:35">
      <c r="A25" s="64"/>
      <c r="B25" s="51" t="s">
        <v>20</v>
      </c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25"/>
      <c r="V25" s="25"/>
      <c r="W25" s="25"/>
      <c r="Z25" t="s">
        <v>99</v>
      </c>
      <c r="AA25" s="52" t="s">
        <v>21</v>
      </c>
      <c r="AB25" s="19" t="str">
        <f t="shared" si="0"/>
        <v>種別＿大学 東・西日本学生選手権大会</v>
      </c>
      <c r="AC25">
        <v>4</v>
      </c>
      <c r="AD25">
        <v>8</v>
      </c>
      <c r="AE25">
        <v>16</v>
      </c>
      <c r="AF25">
        <v>32</v>
      </c>
      <c r="AI25">
        <v>32</v>
      </c>
    </row>
    <row r="26" spans="1:35">
      <c r="A26" s="64"/>
      <c r="B26" s="51" t="s">
        <v>130</v>
      </c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25"/>
      <c r="V26" s="25"/>
      <c r="W26" s="25"/>
      <c r="Z26" t="s">
        <v>99</v>
      </c>
      <c r="AA26" s="52" t="s">
        <v>22</v>
      </c>
      <c r="AB26" s="19" t="str">
        <f t="shared" si="0"/>
        <v>種別＿大学 東・西日本学生シングルス選手権大会</v>
      </c>
      <c r="AC26">
        <v>4</v>
      </c>
      <c r="AD26">
        <v>8</v>
      </c>
      <c r="AE26">
        <v>16</v>
      </c>
      <c r="AF26">
        <v>64</v>
      </c>
      <c r="AI26">
        <v>64</v>
      </c>
    </row>
    <row r="27" spans="1:35">
      <c r="A27" s="64"/>
      <c r="B27" s="51" t="s">
        <v>21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25"/>
      <c r="V27" s="25"/>
      <c r="W27" s="25"/>
      <c r="Z27" t="s">
        <v>99</v>
      </c>
      <c r="AA27" s="52" t="s">
        <v>23</v>
      </c>
      <c r="AB27" s="19" t="str">
        <f t="shared" si="0"/>
        <v>種別＿大学 各ブロック学生選手権大会</v>
      </c>
      <c r="AC27">
        <v>2</v>
      </c>
      <c r="AD27">
        <v>8</v>
      </c>
      <c r="AE27">
        <v>16</v>
      </c>
      <c r="AF27">
        <v>64</v>
      </c>
      <c r="AH27" t="s">
        <v>13</v>
      </c>
      <c r="AI27">
        <v>64</v>
      </c>
    </row>
    <row r="28" spans="1:35">
      <c r="A28" s="64"/>
      <c r="B28" s="51" t="s">
        <v>22</v>
      </c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25"/>
      <c r="V28" s="25"/>
      <c r="W28" s="25"/>
      <c r="Z28" t="s">
        <v>99</v>
      </c>
      <c r="AA28" s="52" t="s">
        <v>24</v>
      </c>
      <c r="AB28" s="19" t="str">
        <f t="shared" si="0"/>
        <v>種別＿大学 各ブロック学生シングルス選手権大会</v>
      </c>
      <c r="AC28">
        <v>2</v>
      </c>
      <c r="AD28">
        <v>8</v>
      </c>
      <c r="AE28">
        <v>16</v>
      </c>
      <c r="AF28">
        <v>64</v>
      </c>
      <c r="AH28" t="s">
        <v>13</v>
      </c>
      <c r="AI28">
        <v>64</v>
      </c>
    </row>
    <row r="29" spans="1:35">
      <c r="A29" s="64"/>
      <c r="B29" s="51" t="s">
        <v>23</v>
      </c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25"/>
      <c r="V29" s="25"/>
      <c r="W29" s="25"/>
      <c r="Z29" t="s">
        <v>119</v>
      </c>
      <c r="AA29" s="52" t="s">
        <v>25</v>
      </c>
      <c r="AB29" s="19" t="str">
        <f t="shared" si="0"/>
        <v>種別＿高校 全日本高校選手権大会</v>
      </c>
      <c r="AC29">
        <v>4</v>
      </c>
      <c r="AD29">
        <v>16</v>
      </c>
      <c r="AE29">
        <v>32</v>
      </c>
      <c r="AI29">
        <v>32</v>
      </c>
    </row>
    <row r="30" spans="1:35">
      <c r="A30" s="64"/>
      <c r="B30" s="51" t="s">
        <v>24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25"/>
      <c r="V30" s="25"/>
      <c r="W30" s="25"/>
      <c r="Z30" t="s">
        <v>100</v>
      </c>
      <c r="AA30" s="52" t="s">
        <v>26</v>
      </c>
      <c r="AB30" s="19" t="str">
        <f t="shared" si="0"/>
        <v>種別＿高校 ハイスクールジャパンカップ（ダブルス）</v>
      </c>
      <c r="AC30">
        <v>4</v>
      </c>
      <c r="AD30">
        <v>16</v>
      </c>
      <c r="AE30">
        <v>32</v>
      </c>
      <c r="AI30">
        <v>32</v>
      </c>
    </row>
    <row r="31" spans="1:35">
      <c r="A31" s="64"/>
      <c r="B31" s="51" t="s">
        <v>25</v>
      </c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25"/>
      <c r="V31" s="25"/>
      <c r="W31" s="25"/>
      <c r="Z31" t="s">
        <v>100</v>
      </c>
      <c r="AA31" s="52" t="s">
        <v>89</v>
      </c>
      <c r="AB31" s="19" t="str">
        <f t="shared" si="0"/>
        <v>種別＿高校 ハイスクールジャパンカップ（シングルス）</v>
      </c>
      <c r="AC31">
        <v>4</v>
      </c>
      <c r="AD31">
        <v>16</v>
      </c>
      <c r="AE31">
        <v>32</v>
      </c>
      <c r="AI31">
        <v>32</v>
      </c>
    </row>
    <row r="32" spans="1:35">
      <c r="A32" s="64"/>
      <c r="B32" s="51" t="s">
        <v>26</v>
      </c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25"/>
      <c r="V32" s="25"/>
      <c r="W32" s="25"/>
      <c r="Z32" t="s">
        <v>100</v>
      </c>
      <c r="AA32" s="52" t="s">
        <v>27</v>
      </c>
      <c r="AB32" s="19" t="str">
        <f t="shared" si="0"/>
        <v>種別＿高校 各ブロック高校選手権大会</v>
      </c>
      <c r="AD32">
        <v>4</v>
      </c>
      <c r="AE32">
        <v>8</v>
      </c>
      <c r="AI32">
        <v>8</v>
      </c>
    </row>
    <row r="33" spans="1:35">
      <c r="A33" s="64"/>
      <c r="B33" s="51" t="s">
        <v>89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25"/>
      <c r="V33" s="25"/>
      <c r="W33" s="25"/>
      <c r="Z33" t="s">
        <v>100</v>
      </c>
      <c r="AA33" s="52" t="s">
        <v>56</v>
      </c>
      <c r="AB33" s="19" t="str">
        <f t="shared" si="0"/>
        <v>種別＿高校 各支部高校選手権大会</v>
      </c>
      <c r="AE33">
        <v>4</v>
      </c>
      <c r="AF33">
        <v>32</v>
      </c>
      <c r="AH33" t="s">
        <v>13</v>
      </c>
      <c r="AI33">
        <v>32</v>
      </c>
    </row>
    <row r="34" spans="1:35">
      <c r="A34" s="64"/>
      <c r="B34" s="51" t="s">
        <v>27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25"/>
      <c r="V34" s="25"/>
      <c r="W34" s="25"/>
      <c r="Z34" t="s">
        <v>100</v>
      </c>
      <c r="AA34" s="52" t="s">
        <v>57</v>
      </c>
      <c r="AB34" s="19" t="str">
        <f t="shared" si="0"/>
        <v>種別＿高校 各支部高校シングルス選手権大会</v>
      </c>
      <c r="AE34">
        <v>4</v>
      </c>
      <c r="AF34">
        <v>32</v>
      </c>
      <c r="AH34" t="s">
        <v>13</v>
      </c>
      <c r="AI34">
        <v>32</v>
      </c>
    </row>
    <row r="35" spans="1:35">
      <c r="A35" s="64"/>
      <c r="B35" s="51" t="s">
        <v>56</v>
      </c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25"/>
      <c r="V35" s="25"/>
      <c r="W35" s="25"/>
      <c r="Z35" t="s">
        <v>100</v>
      </c>
      <c r="AA35" s="52" t="s">
        <v>131</v>
      </c>
      <c r="AB35" s="19" t="str">
        <f t="shared" si="0"/>
        <v>種別＿高校 各支部高校選手権大会地区予選</v>
      </c>
      <c r="AF35">
        <v>8</v>
      </c>
      <c r="AG35">
        <v>32</v>
      </c>
      <c r="AH35" t="s">
        <v>13</v>
      </c>
      <c r="AI35">
        <v>32</v>
      </c>
    </row>
    <row r="36" spans="1:35">
      <c r="A36" s="64"/>
      <c r="B36" s="51" t="s">
        <v>57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25"/>
      <c r="V36" s="25"/>
      <c r="W36" s="25"/>
      <c r="Z36" t="s">
        <v>100</v>
      </c>
      <c r="AA36" s="52" t="s">
        <v>132</v>
      </c>
      <c r="AB36" s="19" t="str">
        <f t="shared" si="0"/>
        <v>種別＿高校 各支部高校新人戦大会</v>
      </c>
      <c r="AF36">
        <v>16</v>
      </c>
      <c r="AG36">
        <v>32</v>
      </c>
      <c r="AH36" t="s">
        <v>13</v>
      </c>
      <c r="AI36">
        <v>32</v>
      </c>
    </row>
    <row r="37" spans="1:35">
      <c r="A37" s="64"/>
      <c r="B37" s="51" t="s">
        <v>131</v>
      </c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25"/>
      <c r="V37" s="25"/>
      <c r="W37" s="25"/>
      <c r="Z37" t="s">
        <v>100</v>
      </c>
      <c r="AA37" s="52" t="s">
        <v>133</v>
      </c>
      <c r="AB37" s="19" t="str">
        <f t="shared" si="0"/>
        <v>種別＿高校 各支部高校新人戦大会地区予選</v>
      </c>
      <c r="AF37">
        <v>4</v>
      </c>
      <c r="AG37">
        <v>16</v>
      </c>
      <c r="AH37" t="s">
        <v>13</v>
      </c>
      <c r="AI37">
        <v>16</v>
      </c>
    </row>
    <row r="38" spans="1:35">
      <c r="A38" s="64"/>
      <c r="B38" s="51" t="s">
        <v>132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25"/>
      <c r="V38" s="25"/>
      <c r="W38" s="25"/>
      <c r="Z38" t="s">
        <v>120</v>
      </c>
      <c r="AA38" s="52" t="s">
        <v>28</v>
      </c>
      <c r="AB38" s="19" t="str">
        <f t="shared" si="0"/>
        <v>種別＿中学 全国中学校大会</v>
      </c>
      <c r="AD38">
        <v>4</v>
      </c>
      <c r="AE38">
        <v>8</v>
      </c>
      <c r="AF38">
        <v>16</v>
      </c>
      <c r="AI38">
        <v>16</v>
      </c>
    </row>
    <row r="39" spans="1:35">
      <c r="A39" s="64"/>
      <c r="B39" s="51" t="s">
        <v>133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25"/>
      <c r="V39" s="25"/>
      <c r="W39" s="25"/>
      <c r="Z39" t="s">
        <v>101</v>
      </c>
      <c r="AA39" s="52" t="s">
        <v>134</v>
      </c>
      <c r="AB39" s="19" t="str">
        <f t="shared" si="0"/>
        <v>種別＿中学 都道府県対抗全日本中学生大会（ダブルス）</v>
      </c>
      <c r="AD39">
        <v>4</v>
      </c>
      <c r="AE39">
        <v>8</v>
      </c>
      <c r="AF39">
        <v>16</v>
      </c>
      <c r="AI39">
        <v>16</v>
      </c>
    </row>
    <row r="40" spans="1:35">
      <c r="A40" s="64"/>
      <c r="B40" s="51" t="s">
        <v>28</v>
      </c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25"/>
      <c r="V40" s="25"/>
      <c r="W40" s="25"/>
      <c r="Z40" t="s">
        <v>101</v>
      </c>
      <c r="AA40" s="52" t="s">
        <v>135</v>
      </c>
      <c r="AB40" s="19" t="str">
        <f t="shared" si="0"/>
        <v>種別＿中学 都道府県対抗全日本中学生大会（シングルス）</v>
      </c>
      <c r="AD40">
        <v>4</v>
      </c>
      <c r="AE40">
        <v>8</v>
      </c>
      <c r="AF40">
        <v>16</v>
      </c>
      <c r="AI40">
        <v>16</v>
      </c>
    </row>
    <row r="41" spans="1:35">
      <c r="A41" s="64"/>
      <c r="B41" s="51" t="s">
        <v>134</v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25"/>
      <c r="V41" s="25"/>
      <c r="W41" s="25"/>
      <c r="Z41" t="s">
        <v>101</v>
      </c>
      <c r="AA41" s="52" t="s">
        <v>29</v>
      </c>
      <c r="AB41" s="19" t="str">
        <f t="shared" si="0"/>
        <v>種別＿中学 各ブロック中学校選手権大会</v>
      </c>
      <c r="AD41">
        <v>2</v>
      </c>
      <c r="AE41">
        <v>4</v>
      </c>
      <c r="AF41">
        <v>8</v>
      </c>
      <c r="AI41">
        <v>8</v>
      </c>
    </row>
    <row r="42" spans="1:35">
      <c r="A42" s="64"/>
      <c r="B42" s="51" t="s">
        <v>135</v>
      </c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25"/>
      <c r="V42" s="25"/>
      <c r="W42" s="25"/>
      <c r="Z42" t="s">
        <v>101</v>
      </c>
      <c r="AA42" s="52" t="s">
        <v>30</v>
      </c>
      <c r="AB42" s="19" t="str">
        <f t="shared" si="0"/>
        <v>種別＿中学 各支部中学校選手権大会</v>
      </c>
      <c r="AF42">
        <v>8</v>
      </c>
      <c r="AG42">
        <v>32</v>
      </c>
      <c r="AH42" t="s">
        <v>13</v>
      </c>
      <c r="AI42">
        <v>32</v>
      </c>
    </row>
    <row r="43" spans="1:35">
      <c r="A43" s="64"/>
      <c r="B43" s="51" t="s">
        <v>29</v>
      </c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25"/>
      <c r="V43" s="25"/>
      <c r="W43" s="25"/>
      <c r="Z43" t="s">
        <v>101</v>
      </c>
      <c r="AA43" s="52" t="s">
        <v>90</v>
      </c>
      <c r="AB43" s="19" t="str">
        <f t="shared" si="0"/>
        <v>種別＿中学 各支部中学校シングルス選手権大会</v>
      </c>
      <c r="AF43">
        <v>8</v>
      </c>
      <c r="AG43">
        <v>32</v>
      </c>
      <c r="AH43" t="s">
        <v>13</v>
      </c>
      <c r="AI43">
        <v>32</v>
      </c>
    </row>
    <row r="44" spans="1:35">
      <c r="A44" s="64"/>
      <c r="B44" s="51" t="s">
        <v>30</v>
      </c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25"/>
      <c r="V44" s="25"/>
      <c r="W44" s="25"/>
      <c r="Z44" t="s">
        <v>101</v>
      </c>
      <c r="AA44" s="52" t="s">
        <v>31</v>
      </c>
      <c r="AB44" s="19" t="str">
        <f t="shared" si="0"/>
        <v>種別＿中学 各支部中学校選手権大会（地区予選）</v>
      </c>
      <c r="AF44">
        <v>4</v>
      </c>
      <c r="AG44">
        <v>16</v>
      </c>
      <c r="AH44" t="s">
        <v>13</v>
      </c>
      <c r="AI44">
        <v>16</v>
      </c>
    </row>
    <row r="45" spans="1:35">
      <c r="A45" s="64"/>
      <c r="B45" s="51" t="s">
        <v>90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25"/>
      <c r="V45" s="25"/>
      <c r="W45" s="25"/>
      <c r="Z45" t="s">
        <v>101</v>
      </c>
      <c r="AA45" s="52" t="s">
        <v>136</v>
      </c>
      <c r="AB45" s="19" t="str">
        <f t="shared" si="0"/>
        <v>種別＿中学 各支部中学校新人戦大会</v>
      </c>
      <c r="AF45">
        <v>4</v>
      </c>
      <c r="AG45">
        <v>16</v>
      </c>
      <c r="AH45" t="s">
        <v>13</v>
      </c>
      <c r="AI45">
        <v>16</v>
      </c>
    </row>
    <row r="46" spans="1:35">
      <c r="A46" s="64"/>
      <c r="B46" s="51" t="s">
        <v>31</v>
      </c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25"/>
      <c r="V46" s="25"/>
      <c r="W46" s="25"/>
      <c r="Z46" t="s">
        <v>101</v>
      </c>
      <c r="AA46" s="52" t="s">
        <v>61</v>
      </c>
      <c r="AB46" s="19" t="str">
        <f t="shared" si="0"/>
        <v>種別＿中学 各支部中学校新人戦大会（地区予選）</v>
      </c>
      <c r="AG46">
        <v>8</v>
      </c>
      <c r="AH46" t="s">
        <v>13</v>
      </c>
      <c r="AI46">
        <v>8</v>
      </c>
    </row>
    <row r="47" spans="1:35">
      <c r="A47" s="64"/>
      <c r="B47" s="51" t="s">
        <v>136</v>
      </c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25"/>
      <c r="V47" s="25"/>
      <c r="W47" s="25"/>
      <c r="Z47" t="s">
        <v>121</v>
      </c>
      <c r="AA47" s="52" t="s">
        <v>137</v>
      </c>
      <c r="AB47" s="19" t="str">
        <f t="shared" si="0"/>
        <v>種別＿小学 全日本小学生選手権大会</v>
      </c>
      <c r="AE47">
        <v>2</v>
      </c>
      <c r="AF47">
        <v>8</v>
      </c>
      <c r="AI47">
        <v>8</v>
      </c>
    </row>
    <row r="48" spans="1:35">
      <c r="A48" s="64"/>
      <c r="B48" s="51" t="s">
        <v>61</v>
      </c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25"/>
      <c r="V48" s="25"/>
      <c r="W48" s="25"/>
      <c r="Z48" t="s">
        <v>107</v>
      </c>
      <c r="AA48" s="52" t="s">
        <v>32</v>
      </c>
      <c r="AB48" s="19" t="str">
        <f t="shared" si="0"/>
        <v>種別＿小学 全国小学生大会（５年生の部）</v>
      </c>
      <c r="AF48">
        <v>4</v>
      </c>
      <c r="AG48">
        <v>16</v>
      </c>
      <c r="AI48">
        <v>16</v>
      </c>
    </row>
    <row r="49" spans="1:35">
      <c r="A49" s="64"/>
      <c r="B49" s="51" t="s">
        <v>137</v>
      </c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25"/>
      <c r="V49" s="25"/>
      <c r="W49" s="25"/>
      <c r="Z49" t="s">
        <v>107</v>
      </c>
      <c r="AA49" s="52" t="s">
        <v>33</v>
      </c>
      <c r="AB49" s="19" t="str">
        <f t="shared" si="0"/>
        <v>種別＿小学 全国小学生大会（４年生以下の部）</v>
      </c>
      <c r="AF49">
        <v>2</v>
      </c>
      <c r="AG49">
        <v>8</v>
      </c>
      <c r="AI49">
        <v>8</v>
      </c>
    </row>
    <row r="50" spans="1:35">
      <c r="A50" s="64"/>
      <c r="B50" s="51" t="s">
        <v>32</v>
      </c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25"/>
      <c r="V50" s="25"/>
      <c r="W50" s="25"/>
      <c r="Z50" t="s">
        <v>107</v>
      </c>
      <c r="AA50" s="52" t="s">
        <v>34</v>
      </c>
      <c r="AB50" s="19" t="str">
        <f t="shared" si="0"/>
        <v>種別＿小学 全国小学生大会（６年生の部）ｼﾝｸﾞﾙｽ</v>
      </c>
      <c r="AE50">
        <v>2</v>
      </c>
      <c r="AF50">
        <v>8</v>
      </c>
      <c r="AI50">
        <v>8</v>
      </c>
    </row>
    <row r="51" spans="1:35">
      <c r="A51" s="64"/>
      <c r="B51" s="51" t="s">
        <v>33</v>
      </c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25"/>
      <c r="V51" s="25"/>
      <c r="W51" s="25"/>
      <c r="Z51" t="s">
        <v>107</v>
      </c>
      <c r="AA51" s="52" t="s">
        <v>35</v>
      </c>
      <c r="AB51" s="19" t="str">
        <f t="shared" si="0"/>
        <v>種別＿小学 各支部小学生選手権大会</v>
      </c>
      <c r="AF51">
        <v>2</v>
      </c>
      <c r="AG51">
        <v>8</v>
      </c>
      <c r="AH51" t="s">
        <v>13</v>
      </c>
      <c r="AI51">
        <v>8</v>
      </c>
    </row>
    <row r="52" spans="1:35">
      <c r="A52" s="64"/>
      <c r="B52" s="51" t="s">
        <v>34</v>
      </c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25"/>
      <c r="V52" s="25"/>
      <c r="W52" s="25"/>
      <c r="Z52" t="s">
        <v>107</v>
      </c>
      <c r="AA52" s="52" t="s">
        <v>49</v>
      </c>
      <c r="AB52" s="19" t="str">
        <f t="shared" si="0"/>
        <v>種別＿小学 各支部小学生シングルス選手権大会</v>
      </c>
      <c r="AF52">
        <v>2</v>
      </c>
      <c r="AG52">
        <v>8</v>
      </c>
      <c r="AH52" t="s">
        <v>13</v>
      </c>
      <c r="AI52">
        <v>8</v>
      </c>
    </row>
    <row r="53" spans="1:35">
      <c r="A53" s="64"/>
      <c r="B53" s="51" t="s">
        <v>35</v>
      </c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25"/>
      <c r="V53" s="25"/>
      <c r="W53" s="25"/>
      <c r="Z53" t="s">
        <v>107</v>
      </c>
      <c r="AA53" s="52" t="s">
        <v>36</v>
      </c>
      <c r="AB53" s="19" t="str">
        <f t="shared" si="0"/>
        <v>種別＿小学 各支部小学生選手権大会（地区予選）</v>
      </c>
      <c r="AG53">
        <v>4</v>
      </c>
      <c r="AH53" t="s">
        <v>13</v>
      </c>
      <c r="AI53">
        <v>4</v>
      </c>
    </row>
    <row r="54" spans="1:35">
      <c r="A54" s="64"/>
      <c r="B54" s="51" t="s">
        <v>49</v>
      </c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25"/>
      <c r="V54" s="25"/>
      <c r="W54" s="25"/>
      <c r="Z54" t="s">
        <v>122</v>
      </c>
      <c r="AA54" s="52" t="s">
        <v>138</v>
      </c>
      <c r="AB54" s="19" t="str">
        <f t="shared" si="0"/>
        <v>種別＿JOC杯 Ｕ－２０ダブルス大会</v>
      </c>
      <c r="AC54">
        <v>2</v>
      </c>
      <c r="AD54">
        <v>4</v>
      </c>
      <c r="AI54">
        <v>4</v>
      </c>
    </row>
    <row r="55" spans="1:35">
      <c r="A55" s="64"/>
      <c r="B55" s="51" t="s">
        <v>36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25"/>
      <c r="V55" s="25"/>
      <c r="W55" s="25"/>
      <c r="Z55" t="s">
        <v>109</v>
      </c>
      <c r="AA55" s="52" t="s">
        <v>139</v>
      </c>
      <c r="AB55" s="19" t="str">
        <f t="shared" si="0"/>
        <v>種別＿JOC杯 Ｕ－１７ダブルス大会</v>
      </c>
      <c r="AC55">
        <v>2</v>
      </c>
      <c r="AD55">
        <v>4</v>
      </c>
      <c r="AI55">
        <v>4</v>
      </c>
    </row>
    <row r="56" spans="1:35">
      <c r="A56" s="64"/>
      <c r="B56" s="51" t="s">
        <v>138</v>
      </c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25"/>
      <c r="V56" s="25"/>
      <c r="W56" s="25"/>
      <c r="Z56" t="s">
        <v>109</v>
      </c>
      <c r="AA56" s="52" t="s">
        <v>140</v>
      </c>
      <c r="AB56" s="19" t="str">
        <f t="shared" si="0"/>
        <v>種別＿JOC杯 Ｕ－１４ダブルス大会</v>
      </c>
      <c r="AD56">
        <v>2</v>
      </c>
      <c r="AE56">
        <v>4</v>
      </c>
      <c r="AI56">
        <v>4</v>
      </c>
    </row>
    <row r="57" spans="1:35">
      <c r="A57" s="64"/>
      <c r="B57" s="51" t="s">
        <v>139</v>
      </c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25"/>
      <c r="V57" s="25"/>
      <c r="W57" s="25"/>
      <c r="Z57" t="s">
        <v>109</v>
      </c>
      <c r="AA57" s="52" t="s">
        <v>141</v>
      </c>
      <c r="AB57" s="19" t="str">
        <f t="shared" si="0"/>
        <v>種別＿JOC杯 Ｕ－２０シングルス大会</v>
      </c>
      <c r="AC57">
        <v>2</v>
      </c>
      <c r="AD57">
        <v>4</v>
      </c>
      <c r="AI57">
        <v>4</v>
      </c>
    </row>
    <row r="58" spans="1:35">
      <c r="A58" s="64"/>
      <c r="B58" s="51" t="s">
        <v>140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25"/>
      <c r="V58" s="25"/>
      <c r="W58" s="25"/>
      <c r="Z58" t="s">
        <v>109</v>
      </c>
      <c r="AA58" s="52" t="s">
        <v>142</v>
      </c>
      <c r="AB58" s="19" t="str">
        <f t="shared" si="0"/>
        <v>種別＿JOC杯 Ｕ－１７シングルス大会</v>
      </c>
      <c r="AC58">
        <v>2</v>
      </c>
      <c r="AD58">
        <v>4</v>
      </c>
      <c r="AI58">
        <v>4</v>
      </c>
    </row>
    <row r="59" spans="1:35">
      <c r="A59" s="64"/>
      <c r="B59" s="51" t="s">
        <v>141</v>
      </c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25"/>
      <c r="V59" s="25"/>
      <c r="W59" s="25"/>
      <c r="Z59" t="s">
        <v>109</v>
      </c>
      <c r="AA59" s="52" t="s">
        <v>143</v>
      </c>
      <c r="AB59" s="19" t="str">
        <f t="shared" si="0"/>
        <v>種別＿JOC杯 Ｕ－１４シングルス大会</v>
      </c>
      <c r="AD59">
        <v>2</v>
      </c>
      <c r="AE59">
        <v>4</v>
      </c>
      <c r="AI59">
        <v>4</v>
      </c>
    </row>
    <row r="60" spans="1:35">
      <c r="A60" s="64"/>
      <c r="B60" s="51" t="s">
        <v>142</v>
      </c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25"/>
      <c r="V60" s="25"/>
      <c r="W60" s="25"/>
      <c r="Z60" t="s">
        <v>109</v>
      </c>
      <c r="AA60" s="52" t="s">
        <v>138</v>
      </c>
      <c r="AB60" s="19" t="str">
        <f t="shared" si="0"/>
        <v>種別＿JOC杯 Ｕ－２０ダブルス大会</v>
      </c>
      <c r="AC60">
        <v>2</v>
      </c>
      <c r="AD60">
        <v>4</v>
      </c>
      <c r="AI60">
        <v>4</v>
      </c>
    </row>
    <row r="61" spans="1:35">
      <c r="A61" s="64"/>
      <c r="B61" s="51" t="s">
        <v>143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25"/>
      <c r="V61" s="25"/>
      <c r="W61" s="25"/>
      <c r="Z61" t="s">
        <v>109</v>
      </c>
      <c r="AA61" s="52" t="s">
        <v>139</v>
      </c>
      <c r="AB61" s="19" t="str">
        <f t="shared" si="0"/>
        <v>種別＿JOC杯 Ｕ－１７ダブルス大会</v>
      </c>
      <c r="AC61">
        <v>2</v>
      </c>
      <c r="AD61">
        <v>4</v>
      </c>
      <c r="AI61">
        <v>4</v>
      </c>
    </row>
    <row r="62" spans="1:35">
      <c r="A62" s="64"/>
      <c r="B62" s="51" t="s">
        <v>138</v>
      </c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25"/>
      <c r="V62" s="25"/>
      <c r="W62" s="25"/>
      <c r="Z62" t="s">
        <v>111</v>
      </c>
      <c r="AA62" s="52" t="s">
        <v>140</v>
      </c>
      <c r="AB62" s="19" t="str">
        <f t="shared" si="0"/>
        <v>種別＿ｼﾞｭﾆｱ Ｕ－１４ダブルス大会</v>
      </c>
      <c r="AD62">
        <v>2</v>
      </c>
      <c r="AE62">
        <v>4</v>
      </c>
      <c r="AI62">
        <v>4</v>
      </c>
    </row>
    <row r="63" spans="1:35">
      <c r="A63" s="64"/>
      <c r="B63" s="51" t="s">
        <v>139</v>
      </c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25"/>
      <c r="V63" s="25"/>
      <c r="W63" s="25"/>
      <c r="Z63" t="s">
        <v>115</v>
      </c>
      <c r="AA63" s="52" t="s">
        <v>37</v>
      </c>
      <c r="AB63" s="19" t="str">
        <f t="shared" si="0"/>
        <v>種別＿ｼﾞｬﾊﾟﾝｶｯﾌﾟ Ｕ－２０シングルス大会</v>
      </c>
      <c r="AC63">
        <v>2</v>
      </c>
      <c r="AD63">
        <v>4</v>
      </c>
      <c r="AI63">
        <v>4</v>
      </c>
    </row>
    <row r="64" spans="1:35">
      <c r="A64" s="64"/>
      <c r="B64" s="51" t="s">
        <v>140</v>
      </c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25"/>
      <c r="V64" s="25"/>
      <c r="W64" s="25"/>
      <c r="Z64" t="s">
        <v>114</v>
      </c>
      <c r="AA64" s="52" t="s">
        <v>38</v>
      </c>
      <c r="AB64" s="19" t="str">
        <f t="shared" si="0"/>
        <v>種別＿ｼﾞｬﾊﾟﾝｶｯﾌﾟ Ｕ－１７シングルス大会</v>
      </c>
      <c r="AC64">
        <v>2</v>
      </c>
      <c r="AD64">
        <v>4</v>
      </c>
      <c r="AI64">
        <v>4</v>
      </c>
    </row>
    <row r="65" spans="1:35">
      <c r="A65" s="64"/>
      <c r="B65" s="51" t="s">
        <v>37</v>
      </c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25"/>
      <c r="V65" s="25"/>
      <c r="W65" s="25"/>
      <c r="Z65" t="s">
        <v>114</v>
      </c>
      <c r="AA65" s="52" t="s">
        <v>39</v>
      </c>
      <c r="AB65" s="19" t="str">
        <f t="shared" si="0"/>
        <v>種別＿ｼﾞｬﾊﾟﾝｶｯﾌﾟ Ｕ－１４シングルス大会</v>
      </c>
      <c r="AD65">
        <v>2</v>
      </c>
      <c r="AE65">
        <v>4</v>
      </c>
      <c r="AI65">
        <v>4</v>
      </c>
    </row>
    <row r="66" spans="1:35">
      <c r="A66" s="64"/>
      <c r="B66" s="51" t="s">
        <v>38</v>
      </c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25"/>
      <c r="V66" s="25"/>
      <c r="W66" s="25"/>
      <c r="Z66" t="s">
        <v>113</v>
      </c>
      <c r="AA66" s="52" t="s">
        <v>144</v>
      </c>
      <c r="AB66" s="19" t="str">
        <f t="shared" si="0"/>
        <v>種別＿シニア 全日本シニア選手権大会</v>
      </c>
      <c r="AC66">
        <v>4</v>
      </c>
      <c r="AD66">
        <v>8</v>
      </c>
      <c r="AE66">
        <v>16</v>
      </c>
      <c r="AF66">
        <v>32</v>
      </c>
      <c r="AI66">
        <v>32</v>
      </c>
    </row>
    <row r="67" spans="1:35">
      <c r="A67" s="64"/>
      <c r="B67" s="51" t="s">
        <v>39</v>
      </c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25"/>
      <c r="V67" s="25"/>
      <c r="W67" s="25"/>
      <c r="Z67" t="s">
        <v>112</v>
      </c>
      <c r="AA67" s="52" t="s">
        <v>87</v>
      </c>
      <c r="AB67" s="19" t="str">
        <f t="shared" si="0"/>
        <v>種別＿シニア 全日本ミックス選手権大会</v>
      </c>
      <c r="AC67">
        <v>4</v>
      </c>
      <c r="AD67">
        <v>8</v>
      </c>
      <c r="AE67">
        <v>16</v>
      </c>
      <c r="AF67">
        <v>32</v>
      </c>
      <c r="AI67">
        <v>32</v>
      </c>
    </row>
    <row r="68" spans="1:35">
      <c r="A68" s="64"/>
      <c r="B68" s="51" t="s">
        <v>144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25"/>
      <c r="V68" s="25"/>
      <c r="W68" s="25"/>
      <c r="Z68" t="s">
        <v>112</v>
      </c>
      <c r="AA68" s="52" t="s">
        <v>145</v>
      </c>
      <c r="AB68" s="19" t="str">
        <f t="shared" si="0"/>
        <v>種別＿シニア 東・西日本シニア選手権大会</v>
      </c>
      <c r="AC68">
        <v>2</v>
      </c>
      <c r="AD68">
        <v>4</v>
      </c>
      <c r="AE68">
        <v>8</v>
      </c>
      <c r="AF68">
        <v>16</v>
      </c>
      <c r="AI68">
        <v>16</v>
      </c>
    </row>
    <row r="69" spans="1:35">
      <c r="A69" s="64"/>
      <c r="B69" s="51" t="s">
        <v>87</v>
      </c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25"/>
      <c r="V69" s="25"/>
      <c r="W69" s="25"/>
      <c r="Z69" t="s">
        <v>112</v>
      </c>
      <c r="AA69" s="52" t="s">
        <v>146</v>
      </c>
      <c r="AB69" s="19" t="str">
        <f t="shared" ref="AB69:AB70" si="2">Z69&amp;AA69</f>
        <v>種別＿シニア 各ブロック・シニア選手権大会</v>
      </c>
      <c r="AD69">
        <v>2</v>
      </c>
      <c r="AE69">
        <v>4</v>
      </c>
      <c r="AF69">
        <v>8</v>
      </c>
      <c r="AG69">
        <v>16</v>
      </c>
      <c r="AI69">
        <v>16</v>
      </c>
    </row>
    <row r="70" spans="1:35">
      <c r="A70" s="64"/>
      <c r="B70" s="51" t="s">
        <v>145</v>
      </c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25"/>
      <c r="V70" s="25"/>
      <c r="W70" s="25"/>
      <c r="Z70" t="s">
        <v>112</v>
      </c>
      <c r="AA70" s="52" t="s">
        <v>147</v>
      </c>
      <c r="AB70" s="19" t="str">
        <f t="shared" si="2"/>
        <v>種別＿シニア 各支部シニア選手権大会</v>
      </c>
      <c r="AE70">
        <v>2</v>
      </c>
      <c r="AF70">
        <v>8</v>
      </c>
      <c r="AG70">
        <v>16</v>
      </c>
      <c r="AH70" t="s">
        <v>13</v>
      </c>
      <c r="AI70">
        <v>16</v>
      </c>
    </row>
    <row r="71" spans="1:35">
      <c r="A71" s="64"/>
      <c r="B71" s="51" t="s">
        <v>146</v>
      </c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25"/>
      <c r="V71" s="25"/>
      <c r="W71" s="25"/>
      <c r="AB71" s="19"/>
    </row>
    <row r="72" spans="1:35">
      <c r="A72" s="64"/>
      <c r="B72" s="51" t="s">
        <v>147</v>
      </c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25"/>
      <c r="V72" s="25"/>
      <c r="W72" s="25"/>
    </row>
    <row r="73" spans="1:35">
      <c r="A73" s="24"/>
      <c r="B73" s="51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</row>
  </sheetData>
  <mergeCells count="2">
    <mergeCell ref="A1:T1"/>
    <mergeCell ref="AA1:AI1"/>
  </mergeCells>
  <phoneticPr fontId="1"/>
  <dataValidations count="3">
    <dataValidation type="list" allowBlank="1" showInputMessage="1" showErrorMessage="1" sqref="A3" xr:uid="{FB117EBD-A9A0-4054-96C9-BE8ED1C3112E}">
      <formula1>$Y$3:$Y$14</formula1>
    </dataValidation>
    <dataValidation type="list" allowBlank="1" showInputMessage="1" showErrorMessage="1" sqref="B3" xr:uid="{D272116C-6CA7-490A-BCFF-65F9A93C932B}">
      <formula1>INDIRECT(A3)</formula1>
    </dataValidation>
    <dataValidation type="list" allowBlank="1" showInputMessage="1" showErrorMessage="1" sqref="D3" xr:uid="{C0097B04-712D-415D-8F88-200BB1134DA2}">
      <formula1>$D$6:$D$13</formula1>
    </dataValidation>
  </dataValidations>
  <pageMargins left="0.7" right="0.7" top="0.75" bottom="0.75" header="0.3" footer="0.3"/>
  <pageSetup paperSize="9" scale="55" orientation="portrait" r:id="rId1"/>
  <colBreaks count="2" manualBreakCount="2">
    <brk id="7" max="72" man="1"/>
    <brk id="20" max="72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E110"/>
  <sheetViews>
    <sheetView view="pageBreakPreview" zoomScale="84" zoomScaleNormal="100" zoomScaleSheetLayoutView="84" workbookViewId="0">
      <selection activeCell="C79" sqref="C79:K79"/>
    </sheetView>
  </sheetViews>
  <sheetFormatPr defaultColWidth="9" defaultRowHeight="13.5"/>
  <cols>
    <col min="1" max="1" width="9" style="1"/>
    <col min="2" max="2" width="11.125" style="1" customWidth="1"/>
    <col min="3" max="5" width="16.5" style="2" customWidth="1"/>
    <col min="6" max="11" width="8.625" style="1" customWidth="1"/>
    <col min="12" max="16384" width="9" style="1"/>
  </cols>
  <sheetData>
    <row r="1" spans="2:31" ht="14.25" thickBot="1"/>
    <row r="2" spans="2:31" ht="11.25" customHeight="1">
      <c r="B2" s="95" t="s">
        <v>129</v>
      </c>
      <c r="C2" s="96"/>
      <c r="D2" s="96"/>
      <c r="E2" s="96"/>
      <c r="F2" s="96"/>
      <c r="G2" s="96"/>
      <c r="H2" s="96"/>
      <c r="I2" s="96"/>
      <c r="J2" s="96"/>
      <c r="K2" s="97"/>
      <c r="L2" s="32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</row>
    <row r="3" spans="2:31" ht="11.25" customHeight="1">
      <c r="B3" s="98"/>
      <c r="C3" s="99"/>
      <c r="D3" s="99"/>
      <c r="E3" s="99"/>
      <c r="F3" s="99"/>
      <c r="G3" s="99"/>
      <c r="H3" s="99"/>
      <c r="I3" s="99"/>
      <c r="J3" s="99"/>
      <c r="K3" s="100"/>
      <c r="L3" s="32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</row>
    <row r="4" spans="2:31" ht="13.5" customHeight="1" thickBot="1">
      <c r="B4" s="101"/>
      <c r="C4" s="102"/>
      <c r="D4" s="102"/>
      <c r="E4" s="102"/>
      <c r="F4" s="102"/>
      <c r="G4" s="102"/>
      <c r="H4" s="102"/>
      <c r="I4" s="102"/>
      <c r="J4" s="102"/>
      <c r="K4" s="103"/>
    </row>
    <row r="5" spans="2:31" ht="24" customHeight="1" thickBot="1">
      <c r="B5" s="43" t="s">
        <v>10</v>
      </c>
      <c r="C5" s="120" t="s">
        <v>11</v>
      </c>
      <c r="D5" s="121"/>
      <c r="E5" s="122"/>
      <c r="F5" s="41" t="s">
        <v>0</v>
      </c>
      <c r="G5" s="41" t="s">
        <v>1</v>
      </c>
      <c r="H5" s="41" t="s">
        <v>3</v>
      </c>
      <c r="I5" s="41" t="s">
        <v>5</v>
      </c>
      <c r="J5" s="41" t="s">
        <v>7</v>
      </c>
      <c r="K5" s="42" t="s">
        <v>9</v>
      </c>
    </row>
    <row r="6" spans="2:31" ht="13.5" customHeight="1">
      <c r="B6" s="119" t="s">
        <v>64</v>
      </c>
      <c r="C6" s="116" t="s">
        <v>14</v>
      </c>
      <c r="D6" s="117"/>
      <c r="E6" s="118"/>
      <c r="F6" s="16">
        <v>32</v>
      </c>
      <c r="G6" s="123" t="s">
        <v>12</v>
      </c>
      <c r="H6" s="124"/>
      <c r="I6" s="124"/>
      <c r="J6" s="124"/>
      <c r="K6" s="125"/>
    </row>
    <row r="7" spans="2:31" ht="13.5" customHeight="1">
      <c r="B7" s="119"/>
      <c r="C7" s="110" t="s">
        <v>15</v>
      </c>
      <c r="D7" s="111"/>
      <c r="E7" s="112"/>
      <c r="F7" s="12">
        <v>16</v>
      </c>
      <c r="G7" s="3">
        <v>32</v>
      </c>
      <c r="H7" s="3"/>
      <c r="I7" s="3"/>
      <c r="J7" s="3"/>
      <c r="K7" s="4"/>
    </row>
    <row r="8" spans="2:31" ht="13.5" customHeight="1">
      <c r="B8" s="119"/>
      <c r="C8" s="110" t="s">
        <v>53</v>
      </c>
      <c r="D8" s="111"/>
      <c r="E8" s="112"/>
      <c r="F8" s="12">
        <v>16</v>
      </c>
      <c r="G8" s="3">
        <v>32</v>
      </c>
      <c r="H8" s="3"/>
      <c r="I8" s="3"/>
      <c r="J8" s="3"/>
      <c r="K8" s="4"/>
    </row>
    <row r="9" spans="2:31" ht="13.5" customHeight="1">
      <c r="B9" s="119"/>
      <c r="C9" s="110" t="s">
        <v>16</v>
      </c>
      <c r="D9" s="111"/>
      <c r="E9" s="112"/>
      <c r="F9" s="12">
        <v>16</v>
      </c>
      <c r="G9" s="3">
        <v>32</v>
      </c>
      <c r="H9" s="3"/>
      <c r="I9" s="3"/>
      <c r="J9" s="3"/>
      <c r="K9" s="4"/>
    </row>
    <row r="10" spans="2:31" ht="13.5" customHeight="1">
      <c r="B10" s="119"/>
      <c r="C10" s="110" t="s">
        <v>17</v>
      </c>
      <c r="D10" s="111"/>
      <c r="E10" s="112"/>
      <c r="F10" s="12">
        <v>8</v>
      </c>
      <c r="G10" s="3">
        <v>16</v>
      </c>
      <c r="H10" s="3">
        <v>32</v>
      </c>
      <c r="I10" s="3"/>
      <c r="J10" s="3"/>
      <c r="K10" s="4"/>
    </row>
    <row r="11" spans="2:31" ht="13.5" customHeight="1">
      <c r="B11" s="119"/>
      <c r="C11" s="110" t="s">
        <v>43</v>
      </c>
      <c r="D11" s="111"/>
      <c r="E11" s="112"/>
      <c r="F11" s="12">
        <v>4</v>
      </c>
      <c r="G11" s="3">
        <v>8</v>
      </c>
      <c r="H11" s="3">
        <v>16</v>
      </c>
      <c r="I11" s="3"/>
      <c r="J11" s="3"/>
      <c r="K11" s="4"/>
    </row>
    <row r="12" spans="2:31" ht="13.5" customHeight="1">
      <c r="B12" s="119"/>
      <c r="C12" s="110" t="s">
        <v>44</v>
      </c>
      <c r="D12" s="111"/>
      <c r="E12" s="111"/>
      <c r="F12" s="3">
        <v>4</v>
      </c>
      <c r="G12" s="3">
        <v>8</v>
      </c>
      <c r="H12" s="3">
        <v>16</v>
      </c>
      <c r="I12" s="3"/>
      <c r="J12" s="3"/>
      <c r="K12" s="4"/>
    </row>
    <row r="13" spans="2:31" ht="13.5" customHeight="1">
      <c r="B13" s="119"/>
      <c r="C13" s="110" t="s">
        <v>46</v>
      </c>
      <c r="D13" s="111"/>
      <c r="E13" s="112"/>
      <c r="F13" s="12"/>
      <c r="G13" s="3">
        <v>4</v>
      </c>
      <c r="H13" s="3">
        <v>8</v>
      </c>
      <c r="I13" s="3">
        <v>32</v>
      </c>
      <c r="J13" s="3"/>
      <c r="K13" s="4" t="s">
        <v>13</v>
      </c>
    </row>
    <row r="14" spans="2:31" ht="13.5" customHeight="1" thickBot="1">
      <c r="B14" s="119"/>
      <c r="C14" s="129" t="s">
        <v>45</v>
      </c>
      <c r="D14" s="130"/>
      <c r="E14" s="131"/>
      <c r="F14" s="36"/>
      <c r="G14" s="37">
        <v>4</v>
      </c>
      <c r="H14" s="37">
        <v>8</v>
      </c>
      <c r="I14" s="37">
        <v>32</v>
      </c>
      <c r="J14" s="37"/>
      <c r="K14" s="38" t="s">
        <v>13</v>
      </c>
    </row>
    <row r="15" spans="2:31" ht="13.5" customHeight="1">
      <c r="B15" s="135">
        <v>35</v>
      </c>
      <c r="C15" s="126" t="s">
        <v>15</v>
      </c>
      <c r="D15" s="127"/>
      <c r="E15" s="128"/>
      <c r="F15" s="39">
        <v>8</v>
      </c>
      <c r="G15" s="39">
        <v>16</v>
      </c>
      <c r="H15" s="39">
        <v>32</v>
      </c>
      <c r="I15" s="39"/>
      <c r="J15" s="39"/>
      <c r="K15" s="40"/>
    </row>
    <row r="16" spans="2:31" ht="13.5" customHeight="1">
      <c r="B16" s="136"/>
      <c r="C16" s="110" t="s">
        <v>53</v>
      </c>
      <c r="D16" s="111"/>
      <c r="E16" s="112"/>
      <c r="F16" s="3">
        <v>8</v>
      </c>
      <c r="G16" s="3">
        <v>16</v>
      </c>
      <c r="H16" s="3">
        <v>32</v>
      </c>
      <c r="I16" s="3"/>
      <c r="J16" s="3"/>
      <c r="K16" s="4"/>
    </row>
    <row r="17" spans="2:11" ht="13.5" customHeight="1">
      <c r="B17" s="136"/>
      <c r="C17" s="110" t="s">
        <v>17</v>
      </c>
      <c r="D17" s="111"/>
      <c r="E17" s="112"/>
      <c r="F17" s="3">
        <v>4</v>
      </c>
      <c r="G17" s="3">
        <v>8</v>
      </c>
      <c r="H17" s="3">
        <v>16</v>
      </c>
      <c r="I17" s="3"/>
      <c r="J17" s="3"/>
      <c r="K17" s="4"/>
    </row>
    <row r="18" spans="2:11" ht="13.5" customHeight="1">
      <c r="B18" s="136"/>
      <c r="C18" s="110" t="s">
        <v>18</v>
      </c>
      <c r="D18" s="111"/>
      <c r="E18" s="112"/>
      <c r="F18" s="3"/>
      <c r="G18" s="35">
        <v>4</v>
      </c>
      <c r="H18" s="3">
        <v>8</v>
      </c>
      <c r="I18" s="3"/>
      <c r="J18" s="3"/>
      <c r="K18" s="4"/>
    </row>
    <row r="19" spans="2:11" ht="13.5" customHeight="1" thickBot="1">
      <c r="B19" s="136"/>
      <c r="C19" s="113" t="s">
        <v>19</v>
      </c>
      <c r="D19" s="114"/>
      <c r="E19" s="115"/>
      <c r="F19" s="14"/>
      <c r="G19" s="14"/>
      <c r="H19" s="14">
        <v>4</v>
      </c>
      <c r="I19" s="14">
        <v>16</v>
      </c>
      <c r="J19" s="14"/>
      <c r="K19" s="9" t="s">
        <v>13</v>
      </c>
    </row>
    <row r="20" spans="2:11" ht="13.5" customHeight="1">
      <c r="B20" s="135">
        <v>45</v>
      </c>
      <c r="C20" s="116" t="s">
        <v>15</v>
      </c>
      <c r="D20" s="117"/>
      <c r="E20" s="118"/>
      <c r="F20" s="16">
        <v>4</v>
      </c>
      <c r="G20" s="15">
        <v>8</v>
      </c>
      <c r="H20" s="15">
        <v>16</v>
      </c>
      <c r="I20" s="15">
        <v>32</v>
      </c>
      <c r="J20" s="15"/>
      <c r="K20" s="5"/>
    </row>
    <row r="21" spans="2:11" ht="13.5" customHeight="1">
      <c r="B21" s="136"/>
      <c r="C21" s="110" t="s">
        <v>53</v>
      </c>
      <c r="D21" s="111"/>
      <c r="E21" s="112"/>
      <c r="F21" s="12">
        <v>4</v>
      </c>
      <c r="G21" s="3">
        <v>8</v>
      </c>
      <c r="H21" s="3">
        <v>16</v>
      </c>
      <c r="I21" s="3">
        <v>32</v>
      </c>
      <c r="J21" s="3"/>
      <c r="K21" s="4"/>
    </row>
    <row r="22" spans="2:11" ht="13.5" customHeight="1">
      <c r="B22" s="136"/>
      <c r="C22" s="110" t="s">
        <v>17</v>
      </c>
      <c r="D22" s="111"/>
      <c r="E22" s="112"/>
      <c r="F22" s="12">
        <v>2</v>
      </c>
      <c r="G22" s="3">
        <v>4</v>
      </c>
      <c r="H22" s="3">
        <v>8</v>
      </c>
      <c r="I22" s="3">
        <v>16</v>
      </c>
      <c r="J22" s="3"/>
      <c r="K22" s="4"/>
    </row>
    <row r="23" spans="2:11" ht="13.5" customHeight="1">
      <c r="B23" s="136"/>
      <c r="C23" s="110" t="s">
        <v>18</v>
      </c>
      <c r="D23" s="111"/>
      <c r="E23" s="112"/>
      <c r="F23" s="12"/>
      <c r="G23" s="3">
        <v>2</v>
      </c>
      <c r="H23" s="3">
        <v>4</v>
      </c>
      <c r="I23" s="3">
        <v>8</v>
      </c>
      <c r="J23" s="3">
        <v>16</v>
      </c>
      <c r="K23" s="4"/>
    </row>
    <row r="24" spans="2:11" ht="13.5" customHeight="1" thickBot="1">
      <c r="B24" s="136"/>
      <c r="C24" s="113" t="s">
        <v>19</v>
      </c>
      <c r="D24" s="114"/>
      <c r="E24" s="115"/>
      <c r="F24" s="13"/>
      <c r="G24" s="14"/>
      <c r="H24" s="14">
        <v>2</v>
      </c>
      <c r="I24" s="14">
        <v>8</v>
      </c>
      <c r="J24" s="14">
        <v>16</v>
      </c>
      <c r="K24" s="9" t="s">
        <v>13</v>
      </c>
    </row>
    <row r="25" spans="2:11" ht="13.5" customHeight="1">
      <c r="B25" s="137" t="s">
        <v>65</v>
      </c>
      <c r="C25" s="116" t="s">
        <v>20</v>
      </c>
      <c r="D25" s="117"/>
      <c r="E25" s="118"/>
      <c r="F25" s="16">
        <v>8</v>
      </c>
      <c r="G25" s="15">
        <v>16</v>
      </c>
      <c r="H25" s="15">
        <v>32</v>
      </c>
      <c r="I25" s="15">
        <v>64</v>
      </c>
      <c r="J25" s="15"/>
      <c r="K25" s="5"/>
    </row>
    <row r="26" spans="2:11" ht="13.5" customHeight="1">
      <c r="B26" s="119"/>
      <c r="C26" s="110" t="s">
        <v>130</v>
      </c>
      <c r="D26" s="111"/>
      <c r="E26" s="112"/>
      <c r="F26" s="12">
        <v>8</v>
      </c>
      <c r="G26" s="3">
        <v>16</v>
      </c>
      <c r="H26" s="3">
        <v>32</v>
      </c>
      <c r="I26" s="3">
        <v>64</v>
      </c>
      <c r="J26" s="3"/>
      <c r="K26" s="4"/>
    </row>
    <row r="27" spans="2:11" ht="13.5" customHeight="1">
      <c r="B27" s="119"/>
      <c r="C27" s="110" t="s">
        <v>21</v>
      </c>
      <c r="D27" s="111"/>
      <c r="E27" s="112"/>
      <c r="F27" s="12">
        <v>4</v>
      </c>
      <c r="G27" s="3">
        <v>8</v>
      </c>
      <c r="H27" s="3">
        <v>16</v>
      </c>
      <c r="I27" s="3">
        <v>32</v>
      </c>
      <c r="J27" s="3"/>
      <c r="K27" s="4"/>
    </row>
    <row r="28" spans="2:11" ht="13.5" customHeight="1">
      <c r="B28" s="119"/>
      <c r="C28" s="110" t="s">
        <v>22</v>
      </c>
      <c r="D28" s="111"/>
      <c r="E28" s="112"/>
      <c r="F28" s="12">
        <v>4</v>
      </c>
      <c r="G28" s="3">
        <v>8</v>
      </c>
      <c r="H28" s="3">
        <v>16</v>
      </c>
      <c r="I28" s="3">
        <v>64</v>
      </c>
      <c r="J28" s="3"/>
      <c r="K28" s="4"/>
    </row>
    <row r="29" spans="2:11" ht="13.5" customHeight="1">
      <c r="B29" s="119"/>
      <c r="C29" s="110" t="s">
        <v>23</v>
      </c>
      <c r="D29" s="111"/>
      <c r="E29" s="112"/>
      <c r="F29" s="12">
        <v>2</v>
      </c>
      <c r="G29" s="3">
        <v>8</v>
      </c>
      <c r="H29" s="3">
        <v>16</v>
      </c>
      <c r="I29" s="3">
        <v>64</v>
      </c>
      <c r="J29" s="3"/>
      <c r="K29" s="4" t="s">
        <v>13</v>
      </c>
    </row>
    <row r="30" spans="2:11" ht="13.5" customHeight="1" thickBot="1">
      <c r="B30" s="138"/>
      <c r="C30" s="113" t="s">
        <v>24</v>
      </c>
      <c r="D30" s="114"/>
      <c r="E30" s="115"/>
      <c r="F30" s="13">
        <v>2</v>
      </c>
      <c r="G30" s="14">
        <v>8</v>
      </c>
      <c r="H30" s="14">
        <v>16</v>
      </c>
      <c r="I30" s="14">
        <v>64</v>
      </c>
      <c r="J30" s="14"/>
      <c r="K30" s="9" t="s">
        <v>13</v>
      </c>
    </row>
    <row r="31" spans="2:11" ht="13.5" customHeight="1">
      <c r="B31" s="137" t="s">
        <v>54</v>
      </c>
      <c r="C31" s="116" t="s">
        <v>25</v>
      </c>
      <c r="D31" s="117"/>
      <c r="E31" s="118"/>
      <c r="F31" s="15">
        <v>4</v>
      </c>
      <c r="G31" s="15">
        <v>16</v>
      </c>
      <c r="H31" s="15">
        <v>32</v>
      </c>
      <c r="I31" s="15"/>
      <c r="J31" s="15"/>
      <c r="K31" s="5"/>
    </row>
    <row r="32" spans="2:11" ht="13.5" customHeight="1">
      <c r="B32" s="119"/>
      <c r="C32" s="110" t="s">
        <v>26</v>
      </c>
      <c r="D32" s="111"/>
      <c r="E32" s="112"/>
      <c r="F32" s="3">
        <v>4</v>
      </c>
      <c r="G32" s="3">
        <v>16</v>
      </c>
      <c r="H32" s="3">
        <v>32</v>
      </c>
      <c r="I32" s="3"/>
      <c r="J32" s="3"/>
      <c r="K32" s="4"/>
    </row>
    <row r="33" spans="2:11" ht="13.5" customHeight="1">
      <c r="B33" s="119"/>
      <c r="C33" s="110" t="s">
        <v>47</v>
      </c>
      <c r="D33" s="111"/>
      <c r="E33" s="112"/>
      <c r="F33" s="3">
        <v>4</v>
      </c>
      <c r="G33" s="3">
        <v>16</v>
      </c>
      <c r="H33" s="3">
        <v>32</v>
      </c>
      <c r="I33" s="3"/>
      <c r="J33" s="3"/>
      <c r="K33" s="4"/>
    </row>
    <row r="34" spans="2:11" ht="13.5" customHeight="1">
      <c r="B34" s="119"/>
      <c r="C34" s="110" t="s">
        <v>27</v>
      </c>
      <c r="D34" s="111"/>
      <c r="E34" s="112"/>
      <c r="F34" s="3"/>
      <c r="G34" s="3">
        <v>4</v>
      </c>
      <c r="H34" s="3">
        <v>8</v>
      </c>
      <c r="I34" s="3"/>
      <c r="J34" s="3"/>
      <c r="K34" s="4"/>
    </row>
    <row r="35" spans="2:11" ht="13.5" customHeight="1">
      <c r="B35" s="119"/>
      <c r="C35" s="110" t="s">
        <v>56</v>
      </c>
      <c r="D35" s="111"/>
      <c r="E35" s="112"/>
      <c r="F35" s="3"/>
      <c r="G35" s="3"/>
      <c r="H35" s="3">
        <v>4</v>
      </c>
      <c r="I35" s="3">
        <v>32</v>
      </c>
      <c r="J35" s="3"/>
      <c r="K35" s="4" t="s">
        <v>13</v>
      </c>
    </row>
    <row r="36" spans="2:11" ht="13.5" customHeight="1">
      <c r="B36" s="119"/>
      <c r="C36" s="110" t="s">
        <v>57</v>
      </c>
      <c r="D36" s="111"/>
      <c r="E36" s="112"/>
      <c r="F36" s="3"/>
      <c r="G36" s="3"/>
      <c r="H36" s="3">
        <v>4</v>
      </c>
      <c r="I36" s="3">
        <v>32</v>
      </c>
      <c r="J36" s="3"/>
      <c r="K36" s="4" t="s">
        <v>13</v>
      </c>
    </row>
    <row r="37" spans="2:11" ht="13.5" customHeight="1">
      <c r="B37" s="119"/>
      <c r="C37" s="132" t="s">
        <v>131</v>
      </c>
      <c r="D37" s="133"/>
      <c r="E37" s="134"/>
      <c r="F37" s="3"/>
      <c r="G37" s="3"/>
      <c r="H37" s="3"/>
      <c r="I37" s="3">
        <v>8</v>
      </c>
      <c r="J37" s="3">
        <v>32</v>
      </c>
      <c r="K37" s="4" t="s">
        <v>13</v>
      </c>
    </row>
    <row r="38" spans="2:11" ht="13.5" customHeight="1">
      <c r="B38" s="119"/>
      <c r="C38" s="110" t="s">
        <v>132</v>
      </c>
      <c r="D38" s="111"/>
      <c r="E38" s="112"/>
      <c r="F38" s="3"/>
      <c r="G38" s="3"/>
      <c r="H38" s="3"/>
      <c r="I38" s="3">
        <v>16</v>
      </c>
      <c r="J38" s="3">
        <v>32</v>
      </c>
      <c r="K38" s="4" t="s">
        <v>13</v>
      </c>
    </row>
    <row r="39" spans="2:11" ht="13.5" customHeight="1" thickBot="1">
      <c r="B39" s="138"/>
      <c r="C39" s="113" t="s">
        <v>133</v>
      </c>
      <c r="D39" s="114"/>
      <c r="E39" s="115"/>
      <c r="F39" s="14"/>
      <c r="G39" s="14"/>
      <c r="H39" s="14"/>
      <c r="I39" s="14">
        <v>4</v>
      </c>
      <c r="J39" s="14">
        <v>16</v>
      </c>
      <c r="K39" s="9" t="s">
        <v>13</v>
      </c>
    </row>
    <row r="40" spans="2:11" ht="13.5" customHeight="1">
      <c r="B40" s="137" t="s">
        <v>55</v>
      </c>
      <c r="C40" s="116" t="s">
        <v>28</v>
      </c>
      <c r="D40" s="117"/>
      <c r="E40" s="118"/>
      <c r="F40" s="16"/>
      <c r="G40" s="15">
        <v>4</v>
      </c>
      <c r="H40" s="15">
        <v>8</v>
      </c>
      <c r="I40" s="15">
        <v>16</v>
      </c>
      <c r="J40" s="15"/>
      <c r="K40" s="5"/>
    </row>
    <row r="41" spans="2:11" ht="13.5" customHeight="1">
      <c r="B41" s="119"/>
      <c r="C41" s="110" t="s">
        <v>134</v>
      </c>
      <c r="D41" s="111"/>
      <c r="E41" s="112"/>
      <c r="F41" s="12"/>
      <c r="G41" s="3">
        <v>4</v>
      </c>
      <c r="H41" s="3">
        <v>8</v>
      </c>
      <c r="I41" s="3">
        <v>16</v>
      </c>
      <c r="J41" s="3"/>
      <c r="K41" s="4"/>
    </row>
    <row r="42" spans="2:11" ht="13.5" customHeight="1">
      <c r="B42" s="119"/>
      <c r="C42" s="110" t="s">
        <v>135</v>
      </c>
      <c r="D42" s="111"/>
      <c r="E42" s="112"/>
      <c r="F42" s="12"/>
      <c r="G42" s="3">
        <v>4</v>
      </c>
      <c r="H42" s="3">
        <v>8</v>
      </c>
      <c r="I42" s="3">
        <v>16</v>
      </c>
      <c r="J42" s="3"/>
      <c r="K42" s="4"/>
    </row>
    <row r="43" spans="2:11" ht="13.5" customHeight="1">
      <c r="B43" s="119"/>
      <c r="C43" s="110" t="s">
        <v>29</v>
      </c>
      <c r="D43" s="111"/>
      <c r="E43" s="112"/>
      <c r="F43" s="12"/>
      <c r="G43" s="3">
        <v>2</v>
      </c>
      <c r="H43" s="3">
        <v>4</v>
      </c>
      <c r="I43" s="3">
        <v>8</v>
      </c>
      <c r="J43" s="3"/>
      <c r="K43" s="4"/>
    </row>
    <row r="44" spans="2:11" ht="13.5" customHeight="1">
      <c r="B44" s="119"/>
      <c r="C44" s="110" t="s">
        <v>30</v>
      </c>
      <c r="D44" s="111"/>
      <c r="E44" s="112"/>
      <c r="F44" s="12"/>
      <c r="G44" s="3"/>
      <c r="H44" s="3"/>
      <c r="I44" s="3">
        <v>8</v>
      </c>
      <c r="J44" s="3">
        <v>32</v>
      </c>
      <c r="K44" s="4" t="s">
        <v>13</v>
      </c>
    </row>
    <row r="45" spans="2:11" ht="13.5" customHeight="1">
      <c r="B45" s="119"/>
      <c r="C45" s="110" t="s">
        <v>48</v>
      </c>
      <c r="D45" s="111"/>
      <c r="E45" s="112"/>
      <c r="F45" s="12"/>
      <c r="G45" s="3"/>
      <c r="H45" s="3"/>
      <c r="I45" s="3">
        <v>8</v>
      </c>
      <c r="J45" s="3">
        <v>32</v>
      </c>
      <c r="K45" s="4" t="s">
        <v>13</v>
      </c>
    </row>
    <row r="46" spans="2:11" ht="13.5" customHeight="1">
      <c r="B46" s="119"/>
      <c r="C46" s="110" t="s">
        <v>31</v>
      </c>
      <c r="D46" s="111"/>
      <c r="E46" s="112"/>
      <c r="F46" s="12"/>
      <c r="G46" s="3"/>
      <c r="H46" s="3"/>
      <c r="I46" s="3">
        <v>4</v>
      </c>
      <c r="J46" s="3">
        <v>16</v>
      </c>
      <c r="K46" s="4" t="s">
        <v>13</v>
      </c>
    </row>
    <row r="47" spans="2:11" ht="13.5" customHeight="1">
      <c r="B47" s="119"/>
      <c r="C47" s="110" t="s">
        <v>136</v>
      </c>
      <c r="D47" s="111"/>
      <c r="E47" s="112"/>
      <c r="F47" s="12"/>
      <c r="G47" s="3"/>
      <c r="H47" s="3"/>
      <c r="I47" s="3">
        <v>4</v>
      </c>
      <c r="J47" s="3">
        <v>16</v>
      </c>
      <c r="K47" s="4" t="s">
        <v>13</v>
      </c>
    </row>
    <row r="48" spans="2:11" ht="13.5" customHeight="1" thickBot="1">
      <c r="B48" s="138"/>
      <c r="C48" s="113" t="s">
        <v>61</v>
      </c>
      <c r="D48" s="114"/>
      <c r="E48" s="115"/>
      <c r="F48" s="13"/>
      <c r="G48" s="14"/>
      <c r="H48" s="14"/>
      <c r="I48" s="14"/>
      <c r="J48" s="14">
        <v>8</v>
      </c>
      <c r="K48" s="9" t="s">
        <v>13</v>
      </c>
    </row>
    <row r="49" spans="2:11" ht="13.5" customHeight="1">
      <c r="B49" s="137" t="s">
        <v>66</v>
      </c>
      <c r="C49" s="116" t="s">
        <v>137</v>
      </c>
      <c r="D49" s="117"/>
      <c r="E49" s="118"/>
      <c r="F49" s="16"/>
      <c r="G49" s="15"/>
      <c r="H49" s="15">
        <v>2</v>
      </c>
      <c r="I49" s="15">
        <v>8</v>
      </c>
      <c r="J49" s="15"/>
      <c r="K49" s="5"/>
    </row>
    <row r="50" spans="2:11" ht="13.5" customHeight="1">
      <c r="B50" s="119"/>
      <c r="C50" s="110" t="s">
        <v>32</v>
      </c>
      <c r="D50" s="111"/>
      <c r="E50" s="112"/>
      <c r="F50" s="12"/>
      <c r="G50" s="3"/>
      <c r="H50" s="3"/>
      <c r="I50" s="3">
        <v>4</v>
      </c>
      <c r="J50" s="3">
        <v>16</v>
      </c>
      <c r="K50" s="4"/>
    </row>
    <row r="51" spans="2:11" ht="13.5" customHeight="1">
      <c r="B51" s="119"/>
      <c r="C51" s="110" t="s">
        <v>33</v>
      </c>
      <c r="D51" s="111"/>
      <c r="E51" s="112"/>
      <c r="F51" s="12"/>
      <c r="G51" s="3"/>
      <c r="H51" s="3"/>
      <c r="I51" s="3">
        <v>2</v>
      </c>
      <c r="J51" s="3">
        <v>8</v>
      </c>
      <c r="K51" s="4"/>
    </row>
    <row r="52" spans="2:11" ht="13.5" customHeight="1">
      <c r="B52" s="119"/>
      <c r="C52" s="110" t="s">
        <v>34</v>
      </c>
      <c r="D52" s="111"/>
      <c r="E52" s="112"/>
      <c r="F52" s="12"/>
      <c r="G52" s="3"/>
      <c r="H52" s="3">
        <v>2</v>
      </c>
      <c r="I52" s="3">
        <v>8</v>
      </c>
      <c r="J52" s="3"/>
      <c r="K52" s="4"/>
    </row>
    <row r="53" spans="2:11" ht="13.5" customHeight="1">
      <c r="B53" s="119"/>
      <c r="C53" s="110" t="s">
        <v>35</v>
      </c>
      <c r="D53" s="111"/>
      <c r="E53" s="112"/>
      <c r="F53" s="12"/>
      <c r="G53" s="3"/>
      <c r="H53" s="3"/>
      <c r="I53" s="3">
        <v>2</v>
      </c>
      <c r="J53" s="3">
        <v>8</v>
      </c>
      <c r="K53" s="4" t="s">
        <v>13</v>
      </c>
    </row>
    <row r="54" spans="2:11" ht="13.5" customHeight="1">
      <c r="B54" s="119"/>
      <c r="C54" s="110" t="s">
        <v>49</v>
      </c>
      <c r="D54" s="111"/>
      <c r="E54" s="112"/>
      <c r="F54" s="12"/>
      <c r="G54" s="3"/>
      <c r="H54" s="3"/>
      <c r="I54" s="3">
        <v>2</v>
      </c>
      <c r="J54" s="3">
        <v>8</v>
      </c>
      <c r="K54" s="4" t="s">
        <v>13</v>
      </c>
    </row>
    <row r="55" spans="2:11" ht="13.5" customHeight="1" thickBot="1">
      <c r="B55" s="138"/>
      <c r="C55" s="113" t="s">
        <v>63</v>
      </c>
      <c r="D55" s="114"/>
      <c r="E55" s="115"/>
      <c r="F55" s="13"/>
      <c r="G55" s="14"/>
      <c r="H55" s="14"/>
      <c r="I55" s="14"/>
      <c r="J55" s="14">
        <v>4</v>
      </c>
      <c r="K55" s="9" t="s">
        <v>13</v>
      </c>
    </row>
    <row r="56" spans="2:11" ht="13.5" customHeight="1">
      <c r="B56" s="136" t="s">
        <v>40</v>
      </c>
      <c r="C56" s="116" t="s">
        <v>138</v>
      </c>
      <c r="D56" s="117"/>
      <c r="E56" s="118"/>
      <c r="F56" s="16">
        <v>2</v>
      </c>
      <c r="G56" s="15">
        <v>4</v>
      </c>
      <c r="H56" s="15"/>
      <c r="I56" s="15"/>
      <c r="J56" s="15"/>
      <c r="K56" s="5"/>
    </row>
    <row r="57" spans="2:11" ht="13.5" customHeight="1">
      <c r="B57" s="136"/>
      <c r="C57" s="110" t="s">
        <v>139</v>
      </c>
      <c r="D57" s="111"/>
      <c r="E57" s="112"/>
      <c r="F57" s="12">
        <v>2</v>
      </c>
      <c r="G57" s="3">
        <v>4</v>
      </c>
      <c r="H57" s="3"/>
      <c r="I57" s="3"/>
      <c r="J57" s="3"/>
      <c r="K57" s="4"/>
    </row>
    <row r="58" spans="2:11" ht="13.5" customHeight="1">
      <c r="B58" s="136"/>
      <c r="C58" s="110" t="s">
        <v>140</v>
      </c>
      <c r="D58" s="111"/>
      <c r="E58" s="112"/>
      <c r="F58" s="12"/>
      <c r="G58" s="3">
        <v>2</v>
      </c>
      <c r="H58" s="3">
        <v>4</v>
      </c>
      <c r="I58" s="3"/>
      <c r="J58" s="3"/>
      <c r="K58" s="4"/>
    </row>
    <row r="59" spans="2:11" ht="13.5" customHeight="1">
      <c r="B59" s="136"/>
      <c r="C59" s="110" t="s">
        <v>141</v>
      </c>
      <c r="D59" s="111"/>
      <c r="E59" s="112"/>
      <c r="F59" s="12">
        <v>2</v>
      </c>
      <c r="G59" s="3">
        <v>4</v>
      </c>
      <c r="H59" s="3"/>
      <c r="I59" s="3"/>
      <c r="J59" s="3"/>
      <c r="K59" s="4"/>
    </row>
    <row r="60" spans="2:11" ht="13.5" customHeight="1">
      <c r="B60" s="136"/>
      <c r="C60" s="110" t="s">
        <v>142</v>
      </c>
      <c r="D60" s="111"/>
      <c r="E60" s="112"/>
      <c r="F60" s="12">
        <v>2</v>
      </c>
      <c r="G60" s="3">
        <v>4</v>
      </c>
      <c r="H60" s="3"/>
      <c r="I60" s="3"/>
      <c r="J60" s="3"/>
      <c r="K60" s="4"/>
    </row>
    <row r="61" spans="2:11" ht="13.5" customHeight="1" thickBot="1">
      <c r="B61" s="136"/>
      <c r="C61" s="129" t="s">
        <v>143</v>
      </c>
      <c r="D61" s="130"/>
      <c r="E61" s="131"/>
      <c r="F61" s="36"/>
      <c r="G61" s="37">
        <v>2</v>
      </c>
      <c r="H61" s="37">
        <v>4</v>
      </c>
      <c r="I61" s="37"/>
      <c r="J61" s="37"/>
      <c r="K61" s="38"/>
    </row>
    <row r="62" spans="2:11" ht="13.5" customHeight="1">
      <c r="B62" s="44"/>
      <c r="C62" s="126" t="s">
        <v>138</v>
      </c>
      <c r="D62" s="127"/>
      <c r="E62" s="128"/>
      <c r="F62" s="45">
        <v>2</v>
      </c>
      <c r="G62" s="39">
        <v>4</v>
      </c>
      <c r="H62" s="39"/>
      <c r="I62" s="39"/>
      <c r="J62" s="39"/>
      <c r="K62" s="40"/>
    </row>
    <row r="63" spans="2:11" ht="13.5" customHeight="1">
      <c r="B63" s="7"/>
      <c r="C63" s="110" t="s">
        <v>139</v>
      </c>
      <c r="D63" s="111"/>
      <c r="E63" s="112"/>
      <c r="F63" s="12">
        <v>2</v>
      </c>
      <c r="G63" s="3">
        <v>4</v>
      </c>
      <c r="H63" s="3"/>
      <c r="I63" s="3"/>
      <c r="J63" s="3"/>
      <c r="K63" s="4"/>
    </row>
    <row r="64" spans="2:11" ht="13.5" customHeight="1">
      <c r="B64" s="8" t="s">
        <v>41</v>
      </c>
      <c r="C64" s="110" t="s">
        <v>140</v>
      </c>
      <c r="D64" s="111"/>
      <c r="E64" s="112"/>
      <c r="F64" s="12"/>
      <c r="G64" s="3">
        <v>2</v>
      </c>
      <c r="H64" s="3">
        <v>4</v>
      </c>
      <c r="I64" s="3"/>
      <c r="J64" s="3"/>
      <c r="K64" s="4"/>
    </row>
    <row r="65" spans="2:20" ht="13.5" customHeight="1">
      <c r="B65" s="8" t="s">
        <v>42</v>
      </c>
      <c r="C65" s="110" t="s">
        <v>37</v>
      </c>
      <c r="D65" s="111"/>
      <c r="E65" s="112"/>
      <c r="F65" s="12">
        <v>2</v>
      </c>
      <c r="G65" s="3">
        <v>4</v>
      </c>
      <c r="H65" s="3"/>
      <c r="I65" s="3"/>
      <c r="J65" s="3"/>
      <c r="K65" s="4"/>
    </row>
    <row r="66" spans="2:20" ht="13.5" customHeight="1">
      <c r="B66" s="7"/>
      <c r="C66" s="110" t="s">
        <v>38</v>
      </c>
      <c r="D66" s="111"/>
      <c r="E66" s="112"/>
      <c r="F66" s="12">
        <v>2</v>
      </c>
      <c r="G66" s="3">
        <v>4</v>
      </c>
      <c r="H66" s="3"/>
      <c r="I66" s="3"/>
      <c r="J66" s="3"/>
      <c r="K66" s="4"/>
    </row>
    <row r="67" spans="2:20" ht="13.5" customHeight="1" thickBot="1">
      <c r="B67" s="10"/>
      <c r="C67" s="113" t="s">
        <v>39</v>
      </c>
      <c r="D67" s="114"/>
      <c r="E67" s="115"/>
      <c r="F67" s="13"/>
      <c r="G67" s="14">
        <v>2</v>
      </c>
      <c r="H67" s="14">
        <v>4</v>
      </c>
      <c r="I67" s="14"/>
      <c r="J67" s="14"/>
      <c r="K67" s="9"/>
    </row>
    <row r="68" spans="2:20" ht="13.5" customHeight="1" thickBot="1">
      <c r="B68" s="141" t="s">
        <v>52</v>
      </c>
      <c r="C68" s="142"/>
      <c r="D68" s="142"/>
      <c r="E68" s="142"/>
      <c r="F68" s="2"/>
      <c r="G68" s="2"/>
      <c r="H68" s="2"/>
      <c r="I68" s="2"/>
      <c r="J68" s="2"/>
      <c r="K68" s="6"/>
    </row>
    <row r="69" spans="2:20" ht="13.5" customHeight="1" thickBot="1">
      <c r="B69" s="141"/>
      <c r="C69" s="142"/>
      <c r="D69" s="142"/>
      <c r="E69" s="142"/>
      <c r="F69" s="46" t="s">
        <v>50</v>
      </c>
      <c r="G69" s="47" t="s">
        <v>51</v>
      </c>
      <c r="H69" s="47" t="s">
        <v>2</v>
      </c>
      <c r="I69" s="47" t="s">
        <v>4</v>
      </c>
      <c r="J69" s="47" t="s">
        <v>6</v>
      </c>
      <c r="K69" s="48" t="s">
        <v>8</v>
      </c>
    </row>
    <row r="70" spans="2:20" ht="13.5" customHeight="1">
      <c r="B70" s="147" t="s">
        <v>67</v>
      </c>
      <c r="C70" s="139" t="s">
        <v>144</v>
      </c>
      <c r="D70" s="107"/>
      <c r="E70" s="140"/>
      <c r="F70" s="15">
        <v>4</v>
      </c>
      <c r="G70" s="15">
        <v>8</v>
      </c>
      <c r="H70" s="15">
        <v>16</v>
      </c>
      <c r="I70" s="15">
        <v>32</v>
      </c>
      <c r="J70" s="15"/>
      <c r="K70" s="5"/>
    </row>
    <row r="71" spans="2:20" ht="13.5" customHeight="1">
      <c r="B71" s="148"/>
      <c r="C71" s="143" t="s">
        <v>53</v>
      </c>
      <c r="D71" s="109"/>
      <c r="E71" s="144"/>
      <c r="F71" s="3">
        <v>4</v>
      </c>
      <c r="G71" s="3">
        <v>8</v>
      </c>
      <c r="H71" s="3">
        <v>16</v>
      </c>
      <c r="I71" s="3">
        <v>32</v>
      </c>
      <c r="J71" s="3"/>
      <c r="K71" s="4"/>
    </row>
    <row r="72" spans="2:20" ht="13.5" customHeight="1">
      <c r="B72" s="148"/>
      <c r="C72" s="143" t="s">
        <v>145</v>
      </c>
      <c r="D72" s="109"/>
      <c r="E72" s="144"/>
      <c r="F72" s="3">
        <v>2</v>
      </c>
      <c r="G72" s="3">
        <v>4</v>
      </c>
      <c r="H72" s="3">
        <v>8</v>
      </c>
      <c r="I72" s="3">
        <v>16</v>
      </c>
      <c r="J72" s="3"/>
      <c r="K72" s="4"/>
    </row>
    <row r="73" spans="2:20" ht="13.5" customHeight="1">
      <c r="B73" s="148"/>
      <c r="C73" s="143" t="s">
        <v>146</v>
      </c>
      <c r="D73" s="109"/>
      <c r="E73" s="144"/>
      <c r="F73" s="3"/>
      <c r="G73" s="3">
        <v>2</v>
      </c>
      <c r="H73" s="3">
        <v>4</v>
      </c>
      <c r="I73" s="3">
        <v>8</v>
      </c>
      <c r="J73" s="3">
        <v>16</v>
      </c>
      <c r="K73" s="4"/>
    </row>
    <row r="74" spans="2:20" ht="13.5" customHeight="1" thickBot="1">
      <c r="B74" s="149"/>
      <c r="C74" s="145" t="s">
        <v>147</v>
      </c>
      <c r="D74" s="94"/>
      <c r="E74" s="146"/>
      <c r="F74" s="14"/>
      <c r="G74" s="14"/>
      <c r="H74" s="14">
        <v>2</v>
      </c>
      <c r="I74" s="14">
        <v>8</v>
      </c>
      <c r="J74" s="14">
        <v>16</v>
      </c>
      <c r="K74" s="9" t="s">
        <v>13</v>
      </c>
    </row>
    <row r="75" spans="2:20" ht="13.5" customHeight="1">
      <c r="B75" s="150"/>
      <c r="C75" s="150"/>
      <c r="D75" s="150"/>
      <c r="E75" s="150"/>
      <c r="F75" s="150"/>
      <c r="G75" s="150"/>
      <c r="H75" s="150"/>
      <c r="I75" s="150"/>
      <c r="J75" s="150"/>
      <c r="K75" s="150"/>
    </row>
    <row r="76" spans="2:20" ht="13.5" customHeight="1">
      <c r="B76" s="11" t="s">
        <v>58</v>
      </c>
      <c r="C76" s="104" t="s">
        <v>71</v>
      </c>
      <c r="D76" s="104"/>
      <c r="E76" s="104"/>
      <c r="F76" s="104"/>
      <c r="G76" s="104"/>
      <c r="H76" s="104"/>
      <c r="I76" s="104"/>
      <c r="J76" s="104"/>
      <c r="K76" s="104"/>
      <c r="L76" s="29"/>
      <c r="M76" s="29"/>
      <c r="N76" s="29"/>
      <c r="O76" s="29"/>
      <c r="P76" s="29"/>
      <c r="Q76" s="29"/>
      <c r="R76" s="29"/>
      <c r="S76" s="29"/>
      <c r="T76" s="29"/>
    </row>
    <row r="77" spans="2:20" ht="13.5" customHeight="1">
      <c r="B77" s="11">
        <v>1</v>
      </c>
      <c r="C77" s="104" t="s">
        <v>59</v>
      </c>
      <c r="D77" s="104"/>
      <c r="E77" s="104"/>
      <c r="F77" s="104"/>
      <c r="G77" s="104"/>
      <c r="H77" s="104"/>
      <c r="I77" s="104"/>
      <c r="J77" s="104"/>
      <c r="K77" s="104"/>
      <c r="L77" s="29"/>
      <c r="M77" s="29"/>
      <c r="N77" s="29"/>
      <c r="O77" s="29"/>
      <c r="P77" s="29"/>
      <c r="Q77" s="29"/>
      <c r="R77" s="29"/>
      <c r="S77" s="29"/>
      <c r="T77" s="29"/>
    </row>
    <row r="78" spans="2:20" ht="13.5" customHeight="1">
      <c r="B78" s="11">
        <v>2</v>
      </c>
      <c r="C78" s="104" t="s">
        <v>69</v>
      </c>
      <c r="D78" s="104"/>
      <c r="E78" s="104"/>
      <c r="F78" s="104"/>
      <c r="G78" s="104"/>
      <c r="H78" s="104"/>
      <c r="I78" s="104"/>
      <c r="J78" s="104"/>
      <c r="K78" s="104"/>
      <c r="L78" s="29"/>
      <c r="M78" s="29"/>
      <c r="N78" s="29"/>
      <c r="O78" s="29"/>
      <c r="P78" s="29"/>
      <c r="Q78" s="29"/>
      <c r="R78" s="29"/>
      <c r="S78" s="29"/>
      <c r="T78" s="29"/>
    </row>
    <row r="79" spans="2:20" ht="13.5" customHeight="1">
      <c r="B79" s="11">
        <v>3</v>
      </c>
      <c r="C79" s="104" t="s">
        <v>70</v>
      </c>
      <c r="D79" s="104"/>
      <c r="E79" s="104"/>
      <c r="F79" s="104"/>
      <c r="G79" s="104"/>
      <c r="H79" s="104"/>
      <c r="I79" s="104"/>
      <c r="J79" s="104"/>
      <c r="K79" s="104"/>
      <c r="L79" s="29"/>
      <c r="M79" s="29"/>
      <c r="N79" s="29"/>
      <c r="O79" s="29"/>
      <c r="P79" s="29"/>
      <c r="Q79" s="29"/>
      <c r="R79" s="29"/>
      <c r="S79" s="29"/>
      <c r="T79" s="29"/>
    </row>
    <row r="80" spans="2:20" ht="13.5" customHeight="1">
      <c r="B80" s="11">
        <v>4</v>
      </c>
      <c r="C80" s="104" t="s">
        <v>60</v>
      </c>
      <c r="D80" s="104"/>
      <c r="E80" s="104"/>
      <c r="F80" s="104"/>
      <c r="G80" s="104"/>
      <c r="H80" s="104"/>
      <c r="I80" s="104"/>
      <c r="J80" s="104"/>
      <c r="K80" s="104"/>
      <c r="L80" s="29"/>
      <c r="M80" s="29"/>
      <c r="N80" s="29"/>
      <c r="O80" s="29"/>
      <c r="P80" s="29"/>
      <c r="Q80" s="29"/>
      <c r="R80" s="29"/>
      <c r="S80" s="29"/>
      <c r="T80" s="29"/>
    </row>
    <row r="81" spans="2:20" ht="13.5" customHeight="1">
      <c r="B81" s="11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</row>
    <row r="82" spans="2:20" ht="13.5" customHeight="1" thickBot="1">
      <c r="B82" s="31" t="s">
        <v>73</v>
      </c>
      <c r="C82" s="31"/>
      <c r="D82" s="31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</row>
    <row r="83" spans="2:20" ht="13.5" customHeight="1">
      <c r="B83" s="11"/>
      <c r="C83" s="106" t="s">
        <v>64</v>
      </c>
      <c r="D83" s="107"/>
      <c r="E83" s="28"/>
      <c r="F83" s="49" t="s">
        <v>0</v>
      </c>
      <c r="G83" s="49" t="s">
        <v>1</v>
      </c>
      <c r="H83" s="49" t="s">
        <v>3</v>
      </c>
      <c r="I83" s="49" t="s">
        <v>5</v>
      </c>
      <c r="J83" s="49" t="s">
        <v>7</v>
      </c>
      <c r="K83" s="50" t="s">
        <v>9</v>
      </c>
      <c r="L83" s="29"/>
      <c r="M83" s="29"/>
      <c r="N83" s="29"/>
      <c r="O83" s="29"/>
      <c r="P83" s="29"/>
      <c r="Q83" s="29"/>
      <c r="R83" s="29"/>
      <c r="S83" s="29"/>
      <c r="T83" s="29"/>
    </row>
    <row r="84" spans="2:20" ht="13.5" customHeight="1">
      <c r="B84" s="11"/>
      <c r="C84" s="108" t="s">
        <v>46</v>
      </c>
      <c r="D84" s="109"/>
      <c r="E84" s="26"/>
      <c r="F84" s="12" t="s">
        <v>72</v>
      </c>
      <c r="G84" s="3">
        <v>4</v>
      </c>
      <c r="H84" s="3">
        <v>8</v>
      </c>
      <c r="I84" s="3">
        <v>32</v>
      </c>
      <c r="J84" s="3" t="s">
        <v>72</v>
      </c>
      <c r="K84" s="4" t="s">
        <v>13</v>
      </c>
      <c r="L84" s="29"/>
      <c r="M84" s="29"/>
      <c r="N84" s="29"/>
      <c r="O84" s="29"/>
      <c r="P84" s="29"/>
      <c r="Q84" s="29"/>
      <c r="R84" s="29"/>
      <c r="S84" s="29"/>
      <c r="T84" s="29"/>
    </row>
    <row r="85" spans="2:20" ht="13.5" customHeight="1" thickBot="1">
      <c r="B85" s="11"/>
      <c r="C85" s="93" t="s">
        <v>45</v>
      </c>
      <c r="D85" s="94"/>
      <c r="E85" s="27"/>
      <c r="F85" s="13" t="s">
        <v>72</v>
      </c>
      <c r="G85" s="14">
        <v>4</v>
      </c>
      <c r="H85" s="14">
        <v>8</v>
      </c>
      <c r="I85" s="14">
        <v>32</v>
      </c>
      <c r="J85" s="14" t="s">
        <v>72</v>
      </c>
      <c r="K85" s="9" t="s">
        <v>13</v>
      </c>
      <c r="L85" s="29"/>
      <c r="M85" s="29"/>
      <c r="N85" s="29"/>
      <c r="O85" s="29"/>
      <c r="P85" s="29"/>
      <c r="Q85" s="29"/>
      <c r="R85" s="29"/>
      <c r="S85" s="29"/>
      <c r="T85" s="29"/>
    </row>
    <row r="86" spans="2:20" ht="13.5" customHeight="1">
      <c r="B86" s="11"/>
      <c r="C86" s="17"/>
      <c r="D86" s="17"/>
      <c r="E86" s="17"/>
      <c r="F86" s="18"/>
      <c r="G86" s="18"/>
      <c r="H86" s="18"/>
      <c r="I86" s="18"/>
      <c r="J86" s="18"/>
      <c r="K86" s="18"/>
      <c r="L86" s="29"/>
      <c r="M86" s="29"/>
      <c r="N86" s="29"/>
      <c r="O86" s="29"/>
      <c r="P86" s="29"/>
      <c r="Q86" s="29"/>
      <c r="R86" s="29"/>
      <c r="S86" s="29"/>
      <c r="T86" s="29"/>
    </row>
    <row r="87" spans="2:20" ht="13.5" customHeight="1">
      <c r="B87" s="11"/>
      <c r="C87" s="17"/>
      <c r="D87" s="17"/>
      <c r="E87" s="17"/>
      <c r="F87" s="18"/>
      <c r="G87" s="18"/>
      <c r="H87" s="18"/>
      <c r="I87" s="18"/>
      <c r="J87" s="18"/>
      <c r="K87" s="18"/>
      <c r="L87" s="29"/>
      <c r="M87" s="29"/>
      <c r="N87" s="29"/>
      <c r="O87" s="29"/>
      <c r="P87" s="29"/>
      <c r="Q87" s="29"/>
      <c r="R87" s="29"/>
      <c r="S87" s="29"/>
      <c r="T87" s="29"/>
    </row>
    <row r="88" spans="2:20" ht="13.5" customHeight="1" thickBot="1">
      <c r="B88" s="31" t="s">
        <v>74</v>
      </c>
      <c r="C88" s="31"/>
      <c r="D88" s="31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</row>
    <row r="89" spans="2:20" ht="13.5" customHeight="1">
      <c r="B89" s="11"/>
      <c r="C89" s="106" t="s">
        <v>64</v>
      </c>
      <c r="D89" s="107"/>
      <c r="E89" s="28"/>
      <c r="F89" s="49" t="s">
        <v>0</v>
      </c>
      <c r="G89" s="49" t="s">
        <v>1</v>
      </c>
      <c r="H89" s="49" t="s">
        <v>3</v>
      </c>
      <c r="I89" s="49" t="s">
        <v>5</v>
      </c>
      <c r="J89" s="49" t="s">
        <v>7</v>
      </c>
      <c r="K89" s="50" t="s">
        <v>9</v>
      </c>
      <c r="L89" s="29"/>
      <c r="M89" s="29"/>
      <c r="N89" s="29"/>
      <c r="O89" s="29"/>
      <c r="P89" s="29"/>
      <c r="Q89" s="29"/>
      <c r="R89" s="29"/>
      <c r="S89" s="29"/>
      <c r="T89" s="29"/>
    </row>
    <row r="90" spans="2:20" ht="13.5" customHeight="1">
      <c r="B90" s="11"/>
      <c r="C90" s="108" t="s">
        <v>46</v>
      </c>
      <c r="D90" s="109"/>
      <c r="E90" s="26"/>
      <c r="F90" s="12" t="s">
        <v>72</v>
      </c>
      <c r="G90" s="3" t="s">
        <v>75</v>
      </c>
      <c r="H90" s="3" t="s">
        <v>76</v>
      </c>
      <c r="I90" s="3" t="s">
        <v>77</v>
      </c>
      <c r="J90" s="3" t="s">
        <v>72</v>
      </c>
      <c r="K90" s="4" t="s">
        <v>13</v>
      </c>
      <c r="L90" s="29"/>
      <c r="M90" s="29"/>
      <c r="N90" s="29"/>
      <c r="O90" s="29"/>
      <c r="P90" s="29"/>
      <c r="Q90" s="29"/>
      <c r="R90" s="29"/>
      <c r="S90" s="29"/>
      <c r="T90" s="29"/>
    </row>
    <row r="91" spans="2:20" ht="13.5" customHeight="1" thickBot="1">
      <c r="B91" s="11"/>
      <c r="C91" s="93" t="s">
        <v>45</v>
      </c>
      <c r="D91" s="94"/>
      <c r="E91" s="27"/>
      <c r="F91" s="13" t="s">
        <v>72</v>
      </c>
      <c r="G91" s="14" t="s">
        <v>75</v>
      </c>
      <c r="H91" s="14" t="s">
        <v>76</v>
      </c>
      <c r="I91" s="14" t="s">
        <v>77</v>
      </c>
      <c r="J91" s="14" t="s">
        <v>72</v>
      </c>
      <c r="K91" s="9" t="s">
        <v>13</v>
      </c>
      <c r="L91" s="29"/>
      <c r="M91" s="29"/>
      <c r="N91" s="29"/>
      <c r="O91" s="29"/>
      <c r="P91" s="29"/>
      <c r="Q91" s="29"/>
      <c r="R91" s="29"/>
      <c r="S91" s="29"/>
      <c r="T91" s="29"/>
    </row>
    <row r="92" spans="2:20" ht="13.5" customHeight="1">
      <c r="B92" s="11"/>
      <c r="C92" s="17"/>
      <c r="D92" s="17"/>
      <c r="E92" s="17"/>
      <c r="F92" s="18"/>
      <c r="G92" s="18"/>
      <c r="H92" s="18"/>
      <c r="I92" s="18"/>
      <c r="J92" s="18"/>
      <c r="K92" s="18"/>
      <c r="L92" s="29"/>
      <c r="M92" s="29"/>
      <c r="N92" s="29"/>
      <c r="O92" s="29"/>
      <c r="P92" s="29"/>
      <c r="Q92" s="29"/>
      <c r="R92" s="29"/>
      <c r="S92" s="29"/>
      <c r="T92" s="29"/>
    </row>
    <row r="93" spans="2:20" ht="13.5" customHeight="1" thickBot="1">
      <c r="B93" s="31" t="s">
        <v>80</v>
      </c>
      <c r="C93" s="31"/>
      <c r="D93" s="31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</row>
    <row r="94" spans="2:20" ht="13.5" customHeight="1">
      <c r="B94" s="11"/>
      <c r="C94" s="106" t="s">
        <v>64</v>
      </c>
      <c r="D94" s="107"/>
      <c r="E94" s="28"/>
      <c r="F94" s="49" t="s">
        <v>0</v>
      </c>
      <c r="G94" s="49" t="s">
        <v>1</v>
      </c>
      <c r="H94" s="49" t="s">
        <v>3</v>
      </c>
      <c r="I94" s="49" t="s">
        <v>5</v>
      </c>
      <c r="J94" s="49" t="s">
        <v>7</v>
      </c>
      <c r="K94" s="50" t="s">
        <v>9</v>
      </c>
      <c r="L94" s="29"/>
      <c r="M94" s="29"/>
      <c r="N94" s="29"/>
      <c r="O94" s="29"/>
      <c r="P94" s="29"/>
      <c r="Q94" s="29"/>
      <c r="R94" s="29"/>
      <c r="S94" s="29"/>
      <c r="T94" s="29"/>
    </row>
    <row r="95" spans="2:20" ht="13.5" customHeight="1">
      <c r="B95" s="11"/>
      <c r="C95" s="108" t="s">
        <v>46</v>
      </c>
      <c r="D95" s="109"/>
      <c r="E95" s="26"/>
      <c r="F95" s="12" t="s">
        <v>72</v>
      </c>
      <c r="G95" s="3" t="s">
        <v>78</v>
      </c>
      <c r="H95" s="3" t="s">
        <v>75</v>
      </c>
      <c r="I95" s="3" t="s">
        <v>79</v>
      </c>
      <c r="J95" s="3" t="s">
        <v>72</v>
      </c>
      <c r="K95" s="4" t="s">
        <v>13</v>
      </c>
      <c r="L95" s="29"/>
      <c r="M95" s="29"/>
      <c r="N95" s="29"/>
      <c r="O95" s="29"/>
      <c r="P95" s="29"/>
      <c r="Q95" s="29"/>
      <c r="R95" s="29"/>
      <c r="S95" s="29"/>
      <c r="T95" s="29"/>
    </row>
    <row r="96" spans="2:20" ht="13.5" customHeight="1" thickBot="1">
      <c r="B96" s="11"/>
      <c r="C96" s="93" t="s">
        <v>45</v>
      </c>
      <c r="D96" s="94"/>
      <c r="E96" s="27"/>
      <c r="F96" s="13" t="s">
        <v>72</v>
      </c>
      <c r="G96" s="14" t="s">
        <v>78</v>
      </c>
      <c r="H96" s="14" t="s">
        <v>75</v>
      </c>
      <c r="I96" s="14" t="s">
        <v>79</v>
      </c>
      <c r="J96" s="14" t="s">
        <v>72</v>
      </c>
      <c r="K96" s="9" t="s">
        <v>13</v>
      </c>
      <c r="L96" s="29"/>
      <c r="M96" s="29"/>
      <c r="N96" s="29"/>
      <c r="O96" s="29"/>
      <c r="P96" s="29"/>
      <c r="Q96" s="29"/>
      <c r="R96" s="29"/>
      <c r="S96" s="29"/>
      <c r="T96" s="29"/>
    </row>
    <row r="97" spans="2:20" ht="13.5" customHeight="1">
      <c r="B97" s="11"/>
      <c r="C97" s="17"/>
      <c r="D97" s="17"/>
      <c r="E97" s="17"/>
      <c r="F97" s="18"/>
      <c r="G97" s="18"/>
      <c r="H97" s="18"/>
      <c r="I97" s="18"/>
      <c r="J97" s="18"/>
      <c r="K97" s="18"/>
      <c r="L97" s="29"/>
      <c r="M97" s="29"/>
      <c r="N97" s="29"/>
      <c r="O97" s="29"/>
      <c r="P97" s="29"/>
      <c r="Q97" s="29"/>
      <c r="R97" s="29"/>
      <c r="S97" s="29"/>
      <c r="T97" s="29"/>
    </row>
    <row r="98" spans="2:20" ht="13.5" customHeight="1" thickBot="1">
      <c r="B98" s="31" t="s">
        <v>81</v>
      </c>
      <c r="C98" s="31"/>
      <c r="D98" s="31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</row>
    <row r="99" spans="2:20" ht="13.5" customHeight="1">
      <c r="B99" s="11"/>
      <c r="C99" s="106" t="s">
        <v>64</v>
      </c>
      <c r="D99" s="107"/>
      <c r="E99" s="28"/>
      <c r="F99" s="49" t="s">
        <v>0</v>
      </c>
      <c r="G99" s="49" t="s">
        <v>1</v>
      </c>
      <c r="H99" s="49" t="s">
        <v>3</v>
      </c>
      <c r="I99" s="49" t="s">
        <v>5</v>
      </c>
      <c r="J99" s="49" t="s">
        <v>7</v>
      </c>
      <c r="K99" s="50" t="s">
        <v>9</v>
      </c>
      <c r="L99" s="29"/>
      <c r="M99" s="29"/>
      <c r="N99" s="29"/>
      <c r="O99" s="29"/>
      <c r="P99" s="29"/>
      <c r="Q99" s="29"/>
      <c r="R99" s="29"/>
      <c r="S99" s="29"/>
      <c r="T99" s="29"/>
    </row>
    <row r="100" spans="2:20" ht="13.5" customHeight="1">
      <c r="B100" s="11"/>
      <c r="C100" s="108" t="s">
        <v>46</v>
      </c>
      <c r="D100" s="109"/>
      <c r="E100" s="26"/>
      <c r="F100" s="12" t="s">
        <v>72</v>
      </c>
      <c r="G100" s="3" t="s">
        <v>82</v>
      </c>
      <c r="H100" s="3" t="s">
        <v>78</v>
      </c>
      <c r="I100" s="3" t="s">
        <v>83</v>
      </c>
      <c r="J100" s="3" t="s">
        <v>72</v>
      </c>
      <c r="K100" s="4" t="s">
        <v>13</v>
      </c>
      <c r="L100" s="29"/>
      <c r="M100" s="29"/>
      <c r="N100" s="29"/>
      <c r="O100" s="29"/>
      <c r="P100" s="29"/>
      <c r="Q100" s="29"/>
      <c r="R100" s="29"/>
      <c r="S100" s="29"/>
      <c r="T100" s="29"/>
    </row>
    <row r="101" spans="2:20" ht="13.5" customHeight="1" thickBot="1">
      <c r="B101" s="11"/>
      <c r="C101" s="93" t="s">
        <v>45</v>
      </c>
      <c r="D101" s="94"/>
      <c r="E101" s="27"/>
      <c r="F101" s="13" t="s">
        <v>72</v>
      </c>
      <c r="G101" s="14" t="s">
        <v>82</v>
      </c>
      <c r="H101" s="14" t="s">
        <v>78</v>
      </c>
      <c r="I101" s="14" t="s">
        <v>83</v>
      </c>
      <c r="J101" s="14" t="s">
        <v>72</v>
      </c>
      <c r="K101" s="9" t="s">
        <v>13</v>
      </c>
      <c r="L101" s="29"/>
      <c r="M101" s="29"/>
      <c r="N101" s="29"/>
      <c r="O101" s="29"/>
      <c r="P101" s="29"/>
      <c r="Q101" s="29"/>
      <c r="R101" s="29"/>
      <c r="S101" s="29"/>
      <c r="T101" s="29"/>
    </row>
    <row r="102" spans="2:20" ht="13.5" customHeight="1">
      <c r="B102" s="11"/>
      <c r="C102" s="17"/>
      <c r="D102" s="17"/>
      <c r="E102" s="17"/>
      <c r="F102" s="18"/>
      <c r="G102" s="18"/>
      <c r="H102" s="18"/>
      <c r="I102" s="18"/>
      <c r="J102" s="18"/>
      <c r="K102" s="18"/>
      <c r="L102" s="29"/>
      <c r="M102" s="29"/>
      <c r="N102" s="29"/>
      <c r="O102" s="29"/>
      <c r="P102" s="29"/>
      <c r="Q102" s="29"/>
      <c r="R102" s="29"/>
      <c r="S102" s="29"/>
      <c r="T102" s="29"/>
    </row>
    <row r="103" spans="2:20" ht="13.5" customHeight="1" thickBot="1">
      <c r="B103" s="31" t="s">
        <v>84</v>
      </c>
      <c r="C103" s="31"/>
      <c r="D103" s="31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</row>
    <row r="104" spans="2:20" ht="13.5" customHeight="1">
      <c r="B104" s="11"/>
      <c r="C104" s="106" t="s">
        <v>64</v>
      </c>
      <c r="D104" s="107"/>
      <c r="E104" s="28"/>
      <c r="F104" s="49" t="s">
        <v>0</v>
      </c>
      <c r="G104" s="49" t="s">
        <v>1</v>
      </c>
      <c r="H104" s="49" t="s">
        <v>3</v>
      </c>
      <c r="I104" s="49" t="s">
        <v>5</v>
      </c>
      <c r="J104" s="49" t="s">
        <v>7</v>
      </c>
      <c r="K104" s="50" t="s">
        <v>9</v>
      </c>
      <c r="L104" s="29"/>
      <c r="M104" s="29"/>
      <c r="N104" s="29"/>
      <c r="O104" s="29"/>
      <c r="P104" s="29"/>
      <c r="Q104" s="29"/>
      <c r="R104" s="29"/>
      <c r="S104" s="29"/>
      <c r="T104" s="29"/>
    </row>
    <row r="105" spans="2:20" ht="13.5" customHeight="1">
      <c r="B105" s="11"/>
      <c r="C105" s="108" t="s">
        <v>46</v>
      </c>
      <c r="D105" s="109"/>
      <c r="E105" s="26"/>
      <c r="F105" s="12" t="s">
        <v>72</v>
      </c>
      <c r="G105" s="3" t="s">
        <v>72</v>
      </c>
      <c r="H105" s="3" t="s">
        <v>72</v>
      </c>
      <c r="I105" s="3" t="s">
        <v>72</v>
      </c>
      <c r="J105" s="3" t="s">
        <v>72</v>
      </c>
      <c r="K105" s="4" t="s">
        <v>13</v>
      </c>
      <c r="L105" s="29"/>
      <c r="M105" s="29"/>
      <c r="N105" s="29"/>
      <c r="O105" s="29"/>
      <c r="P105" s="29"/>
      <c r="Q105" s="29"/>
      <c r="R105" s="29"/>
      <c r="S105" s="29"/>
      <c r="T105" s="29"/>
    </row>
    <row r="106" spans="2:20" ht="13.5" customHeight="1" thickBot="1">
      <c r="B106" s="11"/>
      <c r="C106" s="93" t="s">
        <v>45</v>
      </c>
      <c r="D106" s="94"/>
      <c r="E106" s="27"/>
      <c r="F106" s="13" t="s">
        <v>72</v>
      </c>
      <c r="G106" s="14" t="s">
        <v>72</v>
      </c>
      <c r="H106" s="14" t="s">
        <v>72</v>
      </c>
      <c r="I106" s="14" t="s">
        <v>72</v>
      </c>
      <c r="J106" s="14" t="s">
        <v>72</v>
      </c>
      <c r="K106" s="9" t="s">
        <v>13</v>
      </c>
      <c r="L106" s="29"/>
      <c r="M106" s="29"/>
      <c r="N106" s="29"/>
      <c r="O106" s="29"/>
      <c r="P106" s="29"/>
      <c r="Q106" s="29"/>
      <c r="R106" s="29"/>
      <c r="S106" s="29"/>
      <c r="T106" s="29"/>
    </row>
    <row r="107" spans="2:20" ht="13.5" customHeight="1">
      <c r="B107" s="11"/>
      <c r="C107" s="17"/>
      <c r="D107" s="17"/>
      <c r="E107" s="17"/>
      <c r="F107" s="18"/>
      <c r="G107" s="18"/>
      <c r="H107" s="18"/>
      <c r="I107" s="18"/>
      <c r="J107" s="18"/>
      <c r="K107" s="18"/>
      <c r="L107" s="29"/>
      <c r="M107" s="29"/>
      <c r="N107" s="29"/>
      <c r="O107" s="29"/>
      <c r="P107" s="29"/>
      <c r="Q107" s="29"/>
      <c r="R107" s="29"/>
      <c r="S107" s="29"/>
      <c r="T107" s="29"/>
    </row>
    <row r="108" spans="2:20" ht="12.6" customHeight="1">
      <c r="B108" s="1" t="s">
        <v>68</v>
      </c>
      <c r="C108" s="105" t="s">
        <v>148</v>
      </c>
      <c r="D108" s="105"/>
      <c r="E108" s="105"/>
      <c r="F108" s="105"/>
      <c r="G108" s="105"/>
      <c r="H108" s="105"/>
      <c r="I108" s="105"/>
      <c r="J108" s="105"/>
      <c r="K108" s="105"/>
      <c r="L108" s="30"/>
      <c r="M108" s="34"/>
      <c r="N108" s="34"/>
      <c r="O108" s="34"/>
      <c r="P108" s="34"/>
      <c r="Q108" s="34"/>
      <c r="R108" s="34"/>
      <c r="S108" s="34"/>
      <c r="T108" s="34"/>
    </row>
    <row r="109" spans="2:20">
      <c r="C109" s="105"/>
      <c r="D109" s="105"/>
      <c r="E109" s="105"/>
      <c r="F109" s="105"/>
      <c r="G109" s="105"/>
      <c r="H109" s="105"/>
      <c r="I109" s="105"/>
      <c r="J109" s="105"/>
      <c r="K109" s="105"/>
      <c r="L109" s="30"/>
      <c r="M109" s="34"/>
      <c r="N109" s="34"/>
      <c r="O109" s="34"/>
      <c r="P109" s="34"/>
      <c r="Q109" s="34"/>
      <c r="R109" s="34"/>
      <c r="S109" s="34"/>
      <c r="T109" s="34"/>
    </row>
    <row r="110" spans="2:20">
      <c r="C110" s="105"/>
      <c r="D110" s="105"/>
      <c r="E110" s="105"/>
      <c r="F110" s="105"/>
      <c r="G110" s="105"/>
      <c r="H110" s="105"/>
      <c r="I110" s="105"/>
      <c r="J110" s="105"/>
      <c r="K110" s="105"/>
      <c r="L110" s="30"/>
      <c r="M110" s="30"/>
      <c r="N110" s="30"/>
      <c r="O110" s="30"/>
      <c r="P110" s="30"/>
      <c r="Q110" s="30"/>
      <c r="R110" s="30"/>
      <c r="S110" s="30"/>
      <c r="T110" s="30"/>
    </row>
  </sheetData>
  <sheetProtection algorithmName="SHA-512" hashValue="HmWZepFCF62SRwLgL56DqMKEdAJgGQROlGsWvKPPcFUGtpfPydl56KXgqzmH8MXfvxKL35xfuoN6za3LnUQzDg==" saltValue="ulUi6OXbXeXpjUrRKx6QgA==" spinCount="100000" sheet="1" objects="1" scenarios="1"/>
  <mergeCells count="102">
    <mergeCell ref="C70:E70"/>
    <mergeCell ref="B68:E69"/>
    <mergeCell ref="C72:E72"/>
    <mergeCell ref="C73:E73"/>
    <mergeCell ref="C74:E74"/>
    <mergeCell ref="C71:E71"/>
    <mergeCell ref="B70:B74"/>
    <mergeCell ref="B75:K75"/>
    <mergeCell ref="C67:E67"/>
    <mergeCell ref="C64:E64"/>
    <mergeCell ref="C65:E65"/>
    <mergeCell ref="C66:E66"/>
    <mergeCell ref="B15:B19"/>
    <mergeCell ref="B20:B24"/>
    <mergeCell ref="B25:B30"/>
    <mergeCell ref="B31:B39"/>
    <mergeCell ref="B40:B48"/>
    <mergeCell ref="C59:E59"/>
    <mergeCell ref="B49:B55"/>
    <mergeCell ref="C48:E48"/>
    <mergeCell ref="C49:E49"/>
    <mergeCell ref="C50:E50"/>
    <mergeCell ref="C51:E51"/>
    <mergeCell ref="C62:E62"/>
    <mergeCell ref="C63:E63"/>
    <mergeCell ref="C52:E52"/>
    <mergeCell ref="C53:E53"/>
    <mergeCell ref="C54:E54"/>
    <mergeCell ref="C60:E60"/>
    <mergeCell ref="C61:E61"/>
    <mergeCell ref="C55:E55"/>
    <mergeCell ref="B56:B61"/>
    <mergeCell ref="C56:E56"/>
    <mergeCell ref="C57:E57"/>
    <mergeCell ref="C58:E58"/>
    <mergeCell ref="C41:E41"/>
    <mergeCell ref="C35:E35"/>
    <mergeCell ref="C36:E36"/>
    <mergeCell ref="C37:E37"/>
    <mergeCell ref="C45:E45"/>
    <mergeCell ref="C46:E46"/>
    <mergeCell ref="C47:E47"/>
    <mergeCell ref="C42:E42"/>
    <mergeCell ref="C43:E43"/>
    <mergeCell ref="C44:E44"/>
    <mergeCell ref="B6:B14"/>
    <mergeCell ref="C11:E11"/>
    <mergeCell ref="C10:E10"/>
    <mergeCell ref="C5:E5"/>
    <mergeCell ref="G6:K6"/>
    <mergeCell ref="C13:E13"/>
    <mergeCell ref="C38:E38"/>
    <mergeCell ref="C39:E39"/>
    <mergeCell ref="C40:E40"/>
    <mergeCell ref="C15:E15"/>
    <mergeCell ref="C17:E17"/>
    <mergeCell ref="C22:E22"/>
    <mergeCell ref="C23:E23"/>
    <mergeCell ref="C21:E21"/>
    <mergeCell ref="C16:E16"/>
    <mergeCell ref="C20:E20"/>
    <mergeCell ref="C14:E14"/>
    <mergeCell ref="C6:E6"/>
    <mergeCell ref="C9:E9"/>
    <mergeCell ref="C12:E12"/>
    <mergeCell ref="C18:E18"/>
    <mergeCell ref="C19:E19"/>
    <mergeCell ref="C7:E7"/>
    <mergeCell ref="C8:E8"/>
    <mergeCell ref="C28:E28"/>
    <mergeCell ref="C32:E32"/>
    <mergeCell ref="C33:E33"/>
    <mergeCell ref="C29:E29"/>
    <mergeCell ref="C30:E30"/>
    <mergeCell ref="C31:E31"/>
    <mergeCell ref="C34:E34"/>
    <mergeCell ref="C24:E24"/>
    <mergeCell ref="C25:E25"/>
    <mergeCell ref="C106:D106"/>
    <mergeCell ref="B2:K4"/>
    <mergeCell ref="C76:K76"/>
    <mergeCell ref="C77:K77"/>
    <mergeCell ref="C78:K78"/>
    <mergeCell ref="C79:K79"/>
    <mergeCell ref="C80:K80"/>
    <mergeCell ref="C108:K110"/>
    <mergeCell ref="C83:D83"/>
    <mergeCell ref="C84:D84"/>
    <mergeCell ref="C85:D85"/>
    <mergeCell ref="C89:D89"/>
    <mergeCell ref="C90:D90"/>
    <mergeCell ref="C91:D91"/>
    <mergeCell ref="C94:D94"/>
    <mergeCell ref="C95:D95"/>
    <mergeCell ref="C96:D96"/>
    <mergeCell ref="C99:D99"/>
    <mergeCell ref="C100:D100"/>
    <mergeCell ref="C101:D101"/>
    <mergeCell ref="C104:D104"/>
    <mergeCell ref="C105:D105"/>
    <mergeCell ref="C26:E26"/>
    <mergeCell ref="C27:E27"/>
  </mergeCells>
  <phoneticPr fontId="1"/>
  <pageMargins left="0.59055118110236227" right="0.59055118110236227" top="0.39370078740157483" bottom="0.39370078740157483" header="0.31496062992125984" footer="0.31496062992125984"/>
  <pageSetup paperSize="8" scale="99" orientation="portrait" r:id="rId1"/>
  <rowBreaks count="1" manualBreakCount="1">
    <brk id="8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13</vt:i4>
      </vt:variant>
    </vt:vector>
  </HeadingPairs>
  <TitlesOfParts>
    <vt:vector size="15" baseType="lpstr">
      <vt:lpstr>等級認定検索システム</vt:lpstr>
      <vt:lpstr>認定基準一覧表</vt:lpstr>
      <vt:lpstr>等級認定検索システム!Print_Area</vt:lpstr>
      <vt:lpstr>認定基準一覧表!Print_Area</vt:lpstr>
      <vt:lpstr>種別＿35</vt:lpstr>
      <vt:lpstr>種別＿45</vt:lpstr>
      <vt:lpstr>種別＿JOC杯</vt:lpstr>
      <vt:lpstr>種別＿シニア</vt:lpstr>
      <vt:lpstr>種別＿ｼﾞｬﾊﾟﾝｶｯﾌﾟ</vt:lpstr>
      <vt:lpstr>種別＿ｼﾞｭﾆｱ</vt:lpstr>
      <vt:lpstr>種別＿一般男女</vt:lpstr>
      <vt:lpstr>種別＿高校</vt:lpstr>
      <vt:lpstr>種別＿小学</vt:lpstr>
      <vt:lpstr>種別＿大学</vt:lpstr>
      <vt:lpstr>種別＿中学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2023-03-08T08:19:43Z</dcterms:modified>
</cp:coreProperties>
</file>